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48.23\share$\03 図書館振興課\02 図書館支援班\02 調査研究\公共図書館調査\2024(R6)※付帯調査実施可否要検討\06 公開起案\"/>
    </mc:Choice>
  </mc:AlternateContent>
  <bookViews>
    <workbookView xWindow="0" yWindow="0" windowWidth="19200" windowHeight="10995" tabRatio="691"/>
  </bookViews>
  <sheets>
    <sheet name="表紙" sheetId="11" r:id="rId1"/>
    <sheet name="所 在 地" sheetId="105" r:id="rId2"/>
    <sheet name="運　　営" sheetId="2" state="hidden" r:id="rId3"/>
    <sheet name="運　　 営" sheetId="115" r:id="rId4"/>
    <sheet name="施設・職員" sheetId="1" r:id="rId5"/>
    <sheet name="経費・資料(1)" sheetId="3" r:id="rId6"/>
    <sheet name="資料(2)" sheetId="7" r:id="rId7"/>
    <sheet name="奉仕状況(1)" sheetId="5" r:id="rId8"/>
    <sheet name="奉仕状況(2)" sheetId="6" r:id="rId9"/>
    <sheet name="県立図書ボツ" sheetId="60" state="hidden" r:id="rId10"/>
  </sheets>
  <definedNames>
    <definedName name="_xlnm.Print_Area" localSheetId="3">'運　　 営'!$B$1:$S$88</definedName>
    <definedName name="_xlnm.Print_Area" localSheetId="2">'運　　営'!$B$1:$O$90</definedName>
    <definedName name="_xlnm.Print_Area" localSheetId="5">'経費・資料(1)'!$B$1:$W$92</definedName>
    <definedName name="_xlnm.Print_Area" localSheetId="4">施設・職員!$B$1:$W$91</definedName>
    <definedName name="_xlnm.Print_Area" localSheetId="6">'資料(2)'!$B$1:$O$88</definedName>
    <definedName name="_xlnm.Print_Area" localSheetId="1">'所 在 地'!$B$1:$I$75</definedName>
    <definedName name="_xlnm.Print_Area" localSheetId="0">表紙!$A$1:$H$49</definedName>
    <definedName name="_xlnm.Print_Area" localSheetId="7">'奉仕状況(1)'!$B$1:$O$88</definedName>
    <definedName name="_xlnm.Print_Area" localSheetId="8">'奉仕状況(2)'!$B$1:$K$88</definedName>
  </definedNames>
  <calcPr calcId="162913"/>
</workbook>
</file>

<file path=xl/calcChain.xml><?xml version="1.0" encoding="utf-8"?>
<calcChain xmlns="http://schemas.openxmlformats.org/spreadsheetml/2006/main">
  <c r="O87" i="1" l="1"/>
  <c r="P87" i="1"/>
  <c r="Q87" i="1"/>
  <c r="V87" i="1"/>
  <c r="V86" i="1"/>
  <c r="U87" i="1"/>
  <c r="U86" i="1"/>
  <c r="U83" i="1"/>
  <c r="U85" i="1"/>
  <c r="V35" i="1"/>
  <c r="U21" i="1"/>
  <c r="U18" i="1"/>
  <c r="Q86" i="1"/>
  <c r="Q21" i="1"/>
  <c r="Q18" i="1"/>
  <c r="P86" i="1"/>
  <c r="O86" i="1"/>
  <c r="O83" i="1"/>
  <c r="P35" i="1"/>
  <c r="K69" i="2" l="1"/>
  <c r="K84" i="2"/>
  <c r="K77" i="2"/>
  <c r="K74" i="2"/>
  <c r="K80" i="2"/>
  <c r="K76" i="2"/>
  <c r="K73" i="2"/>
  <c r="K78" i="2"/>
  <c r="K79" i="2"/>
  <c r="K75" i="2"/>
  <c r="K72" i="2"/>
  <c r="K50" i="2"/>
  <c r="K34" i="2"/>
  <c r="K27" i="2"/>
  <c r="K45" i="2"/>
  <c r="K33" i="2"/>
  <c r="K26" i="2"/>
  <c r="K65" i="2"/>
  <c r="K41" i="2"/>
  <c r="K32" i="2"/>
  <c r="K21" i="2"/>
  <c r="K58" i="2"/>
  <c r="K37" i="2"/>
  <c r="K28" i="2"/>
  <c r="K14" i="2"/>
  <c r="K3" i="2" l="1"/>
  <c r="K4" i="2"/>
  <c r="E60" i="2" l="1"/>
  <c r="H75" i="2"/>
  <c r="J8" i="2"/>
  <c r="G74" i="2"/>
  <c r="D79" i="2"/>
  <c r="D61" i="2"/>
  <c r="L80" i="2"/>
  <c r="L28" i="2"/>
  <c r="H62" i="2"/>
  <c r="E72" i="2"/>
  <c r="H51" i="2"/>
  <c r="D84" i="2"/>
  <c r="L70" i="2"/>
  <c r="H84" i="2"/>
  <c r="O11" i="2"/>
  <c r="O4" i="2"/>
  <c r="N41" i="2"/>
  <c r="E33" i="2"/>
  <c r="D47" i="2"/>
  <c r="M7" i="2"/>
  <c r="O43" i="2"/>
  <c r="H42" i="2"/>
  <c r="O15" i="2"/>
  <c r="H24" i="2"/>
  <c r="F59" i="2"/>
  <c r="O59" i="2"/>
  <c r="L78" i="2"/>
  <c r="L37" i="2"/>
  <c r="N6" i="2"/>
  <c r="L26" i="2"/>
  <c r="G23" i="2"/>
  <c r="N33" i="2"/>
  <c r="O63" i="2"/>
  <c r="F33" i="2"/>
  <c r="G62" i="2"/>
  <c r="O7" i="2"/>
  <c r="G80" i="2"/>
  <c r="J73" i="2"/>
  <c r="E51" i="2"/>
  <c r="D67" i="2"/>
  <c r="F65" i="2"/>
  <c r="D35" i="2"/>
  <c r="E29" i="2"/>
  <c r="H63" i="2"/>
  <c r="O21" i="2"/>
  <c r="O70" i="2"/>
  <c r="G43" i="2"/>
  <c r="J74" i="2"/>
  <c r="H56" i="2"/>
  <c r="N32" i="2"/>
  <c r="E61" i="2"/>
  <c r="M23" i="2"/>
  <c r="D65" i="2"/>
  <c r="M9" i="2"/>
  <c r="D37" i="2"/>
  <c r="D22" i="2"/>
  <c r="D66" i="2"/>
  <c r="L76" i="2"/>
  <c r="L16" i="2"/>
  <c r="N47" i="2"/>
  <c r="F7" i="2"/>
  <c r="F35" i="2"/>
  <c r="J46" i="2"/>
  <c r="F37" i="2"/>
  <c r="O27" i="2"/>
  <c r="G41" i="2"/>
  <c r="M33" i="2"/>
  <c r="F85" i="2"/>
  <c r="L75" i="2"/>
  <c r="N76" i="2"/>
  <c r="H22" i="2"/>
  <c r="E58" i="2"/>
  <c r="J27" i="2"/>
  <c r="M12" i="2"/>
  <c r="N16" i="2"/>
  <c r="H28" i="2"/>
  <c r="E53" i="2"/>
  <c r="H5" i="2"/>
  <c r="M65" i="2"/>
  <c r="E16" i="2"/>
  <c r="D48" i="2"/>
  <c r="L61" i="2"/>
  <c r="O10" i="2"/>
  <c r="F9" i="2"/>
  <c r="M82" i="2"/>
  <c r="H9" i="2"/>
  <c r="H3" i="2"/>
  <c r="J62" i="2"/>
  <c r="H85" i="2"/>
  <c r="L48" i="2"/>
  <c r="D72" i="2"/>
  <c r="G22" i="2"/>
  <c r="E85" i="2"/>
  <c r="O16" i="2"/>
  <c r="H81" i="2"/>
  <c r="G85" i="2"/>
  <c r="D8" i="2"/>
  <c r="M37" i="2"/>
  <c r="H65" i="2"/>
  <c r="H23" i="2"/>
  <c r="E12" i="2"/>
  <c r="D56" i="2"/>
  <c r="L47" i="2"/>
  <c r="J48" i="2"/>
  <c r="O6" i="2"/>
  <c r="J42" i="2"/>
  <c r="F8" i="2"/>
  <c r="J52" i="2"/>
  <c r="E22" i="2"/>
  <c r="L34" i="2"/>
  <c r="D26" i="2"/>
  <c r="J79" i="2"/>
  <c r="N88" i="2"/>
  <c r="D58" i="2"/>
  <c r="L79" i="2"/>
  <c r="O48" i="2"/>
  <c r="H30" i="2"/>
  <c r="E66" i="2"/>
  <c r="F55" i="2"/>
  <c r="J7" i="2"/>
  <c r="D51" i="2"/>
  <c r="O45" i="2"/>
  <c r="O34" i="2"/>
  <c r="L18" i="2"/>
  <c r="M43" i="2"/>
  <c r="E42" i="2"/>
  <c r="H17" i="2"/>
  <c r="G39" i="2"/>
  <c r="H15" i="2"/>
  <c r="G7" i="2"/>
  <c r="M51" i="2"/>
  <c r="G65" i="2"/>
  <c r="H87" i="2"/>
  <c r="D23" i="2"/>
  <c r="G26" i="2"/>
  <c r="F80" i="2"/>
  <c r="O84" i="2"/>
  <c r="O37" i="2"/>
  <c r="L11" i="2"/>
  <c r="N54" i="2"/>
  <c r="M77" i="2"/>
  <c r="O46" i="2"/>
  <c r="N29" i="2"/>
  <c r="M87" i="2"/>
  <c r="J37" i="2"/>
  <c r="L56" i="2"/>
  <c r="H79" i="2"/>
  <c r="J33" i="2"/>
  <c r="G46" i="2"/>
  <c r="E18" i="2"/>
  <c r="F34" i="2"/>
  <c r="N35" i="2"/>
  <c r="J41" i="2"/>
  <c r="G14" i="2"/>
  <c r="N42" i="2"/>
  <c r="D77" i="2"/>
  <c r="M47" i="2"/>
  <c r="O77" i="2"/>
  <c r="G67" i="2"/>
  <c r="L51" i="2"/>
  <c r="H41" i="2"/>
  <c r="H34" i="2"/>
  <c r="D76" i="2"/>
  <c r="E54" i="2"/>
  <c r="N70" i="2"/>
  <c r="H35" i="2"/>
  <c r="D15" i="2"/>
  <c r="E28" i="2"/>
  <c r="F61" i="2"/>
  <c r="O17" i="2"/>
  <c r="J70" i="2"/>
  <c r="D33" i="2"/>
  <c r="E11" i="2"/>
  <c r="F76" i="2"/>
  <c r="M48" i="2"/>
  <c r="G37" i="2"/>
  <c r="O78" i="2"/>
  <c r="O19" i="2"/>
  <c r="J76" i="2"/>
  <c r="J88" i="2"/>
  <c r="J59" i="2"/>
  <c r="J50" i="2"/>
  <c r="F58" i="2"/>
  <c r="G18" i="2"/>
  <c r="E26" i="2"/>
  <c r="F46" i="2"/>
  <c r="E81" i="2"/>
  <c r="M10" i="2"/>
  <c r="F39" i="2"/>
  <c r="M11" i="2"/>
  <c r="N53" i="2"/>
  <c r="N7" i="2"/>
  <c r="J43" i="2"/>
  <c r="F79" i="2"/>
  <c r="J65" i="2"/>
  <c r="D63" i="2"/>
  <c r="G48" i="2"/>
  <c r="H53" i="2"/>
  <c r="J38" i="2"/>
  <c r="J32" i="2"/>
  <c r="H10" i="2"/>
  <c r="H60" i="2"/>
  <c r="J28" i="2"/>
  <c r="D53" i="2"/>
  <c r="L6" i="2"/>
  <c r="J34" i="2"/>
  <c r="F10" i="2"/>
  <c r="G28" i="2"/>
  <c r="F77" i="2"/>
  <c r="J12" i="2"/>
  <c r="H19" i="2"/>
  <c r="J10" i="2"/>
  <c r="N8" i="2"/>
  <c r="N5" i="2"/>
  <c r="G72" i="2"/>
  <c r="H27" i="2"/>
  <c r="G5" i="2"/>
  <c r="H6" i="2"/>
  <c r="J45" i="2"/>
  <c r="F66" i="2"/>
  <c r="J19" i="2"/>
  <c r="N46" i="2"/>
  <c r="D24" i="2"/>
  <c r="M34" i="2"/>
  <c r="E59" i="2"/>
  <c r="J39" i="2"/>
  <c r="L66" i="2"/>
  <c r="E8" i="2"/>
  <c r="H72" i="2"/>
  <c r="G32" i="2"/>
  <c r="J3" i="2"/>
  <c r="N50" i="2"/>
  <c r="M60" i="2"/>
  <c r="E74" i="2"/>
  <c r="H66" i="2"/>
  <c r="F45" i="2"/>
  <c r="E3" i="2"/>
  <c r="E67" i="2"/>
  <c r="J26" i="2"/>
  <c r="J84" i="2"/>
  <c r="L81" i="2"/>
  <c r="N43" i="2"/>
  <c r="E76" i="2"/>
  <c r="L52" i="2"/>
  <c r="G3" i="2"/>
  <c r="D39" i="2"/>
  <c r="F73" i="2"/>
  <c r="O87" i="2"/>
  <c r="M78" i="2"/>
  <c r="E84" i="2"/>
  <c r="F70" i="2"/>
  <c r="L29" i="2"/>
  <c r="N21" i="2"/>
  <c r="E39" i="2"/>
  <c r="J82" i="2"/>
  <c r="N72" i="2"/>
  <c r="O18" i="2"/>
  <c r="M6" i="2"/>
  <c r="M15" i="2"/>
  <c r="O76" i="2"/>
  <c r="E52" i="2"/>
  <c r="J9" i="2"/>
  <c r="D30" i="2"/>
  <c r="N37" i="2"/>
  <c r="M56" i="2"/>
  <c r="M75" i="2"/>
  <c r="N60" i="2"/>
  <c r="J24" i="2"/>
  <c r="F24" i="2"/>
  <c r="F5" i="2"/>
  <c r="E87" i="2"/>
  <c r="O82" i="2"/>
  <c r="G63" i="2"/>
  <c r="E10" i="2"/>
  <c r="M54" i="2"/>
  <c r="D73" i="2"/>
  <c r="L88" i="2"/>
  <c r="E21" i="2"/>
  <c r="F18" i="2"/>
  <c r="M50" i="2"/>
  <c r="G70" i="2"/>
  <c r="N45" i="2"/>
  <c r="L46" i="2"/>
  <c r="F54" i="2"/>
  <c r="F22" i="2"/>
  <c r="L43" i="2"/>
  <c r="F63" i="2"/>
  <c r="N34" i="2"/>
  <c r="J75" i="2"/>
  <c r="H11" i="2"/>
  <c r="N48" i="2"/>
  <c r="O65" i="2"/>
  <c r="H78" i="2"/>
  <c r="L15" i="2"/>
  <c r="L77" i="2"/>
  <c r="N14" i="2"/>
  <c r="E75" i="2"/>
  <c r="M81" i="2"/>
  <c r="O79" i="2"/>
  <c r="L53" i="2"/>
  <c r="F12" i="2"/>
  <c r="H73" i="2"/>
  <c r="O75" i="2"/>
  <c r="N18" i="2"/>
  <c r="G69" i="2"/>
  <c r="E9" i="2"/>
  <c r="G21" i="2"/>
  <c r="O41" i="2"/>
  <c r="J30" i="2"/>
  <c r="J22" i="2"/>
  <c r="J16" i="2"/>
  <c r="M74" i="2"/>
  <c r="O14" i="2"/>
  <c r="E23" i="2"/>
  <c r="F29" i="2"/>
  <c r="L10" i="2"/>
  <c r="G79" i="2"/>
  <c r="N24" i="2"/>
  <c r="O51" i="2"/>
  <c r="J66" i="2"/>
  <c r="H70" i="2"/>
  <c r="M52" i="2"/>
  <c r="H16" i="2"/>
  <c r="D3" i="2"/>
  <c r="J15" i="2"/>
  <c r="G84" i="2"/>
  <c r="J69" i="2"/>
  <c r="H4" i="2"/>
  <c r="L63" i="2"/>
  <c r="F78" i="2"/>
  <c r="M46" i="2"/>
  <c r="E70" i="2"/>
  <c r="H88" i="2"/>
  <c r="O24" i="2"/>
  <c r="F67" i="2"/>
  <c r="F26" i="2"/>
  <c r="G12" i="2"/>
  <c r="G11" i="2"/>
  <c r="H37" i="2"/>
  <c r="E17" i="2"/>
  <c r="G24" i="2"/>
  <c r="L14" i="2"/>
  <c r="D78" i="2"/>
  <c r="E50" i="2"/>
  <c r="G8" i="2"/>
  <c r="J14" i="2"/>
  <c r="O30" i="2"/>
  <c r="N78" i="2"/>
  <c r="H74" i="2"/>
  <c r="D9" i="2"/>
  <c r="N52" i="2"/>
  <c r="G52" i="2"/>
  <c r="J80" i="2"/>
  <c r="E27" i="2"/>
  <c r="H46" i="2"/>
  <c r="E78" i="2"/>
  <c r="G45" i="2"/>
  <c r="D52" i="2"/>
  <c r="L59" i="2"/>
  <c r="L84" i="2"/>
  <c r="D27" i="2"/>
  <c r="J78" i="2"/>
  <c r="F30" i="2"/>
  <c r="L45" i="2"/>
  <c r="G58" i="2"/>
  <c r="L35" i="2"/>
  <c r="N28" i="2"/>
  <c r="D42" i="2"/>
  <c r="J56" i="2"/>
  <c r="F21" i="2"/>
  <c r="J60" i="2"/>
  <c r="N62" i="2"/>
  <c r="J85" i="2"/>
  <c r="M19" i="2"/>
  <c r="M59" i="2"/>
  <c r="E30" i="2"/>
  <c r="M8" i="2"/>
  <c r="D18" i="2"/>
  <c r="G66" i="2"/>
  <c r="J53" i="2"/>
  <c r="M53" i="2"/>
  <c r="L32" i="2"/>
  <c r="G27" i="2"/>
  <c r="F27" i="2"/>
  <c r="O3" i="2"/>
  <c r="E82" i="2"/>
  <c r="D45" i="2"/>
  <c r="D55" i="2"/>
  <c r="H59" i="2"/>
  <c r="F53" i="2"/>
  <c r="G34" i="2"/>
  <c r="H77" i="2"/>
  <c r="F84" i="2"/>
  <c r="H38" i="2"/>
  <c r="G82" i="2"/>
  <c r="M73" i="2"/>
  <c r="D38" i="2"/>
  <c r="G10" i="2"/>
  <c r="D17" i="2"/>
  <c r="G35" i="2"/>
  <c r="G6" i="2"/>
  <c r="H29" i="2"/>
  <c r="H8" i="2"/>
  <c r="G30" i="2"/>
  <c r="J29" i="2"/>
  <c r="O55" i="2"/>
  <c r="L69" i="2"/>
  <c r="G29" i="2"/>
  <c r="F52" i="2"/>
  <c r="H67" i="2"/>
  <c r="M41" i="2"/>
  <c r="D82" i="2"/>
  <c r="N59" i="2"/>
  <c r="N80" i="2"/>
  <c r="N27" i="2"/>
  <c r="E14" i="2"/>
  <c r="O81" i="2"/>
  <c r="L82" i="2"/>
  <c r="N84" i="2"/>
  <c r="N19" i="2"/>
  <c r="O22" i="2"/>
  <c r="L67" i="2"/>
  <c r="J67" i="2"/>
  <c r="M67" i="2"/>
  <c r="J58" i="2"/>
  <c r="D50" i="2"/>
  <c r="N87" i="2"/>
  <c r="H48" i="2"/>
  <c r="M16" i="2"/>
  <c r="L87" i="2"/>
  <c r="L27" i="2"/>
  <c r="M28" i="2"/>
  <c r="D81" i="2"/>
  <c r="D7" i="2"/>
  <c r="G9" i="2"/>
  <c r="O74" i="2"/>
  <c r="L22" i="2"/>
  <c r="O54" i="2"/>
  <c r="G75" i="2"/>
  <c r="G78" i="2"/>
  <c r="F11" i="2"/>
  <c r="D32" i="2"/>
  <c r="O60" i="2"/>
  <c r="M38" i="2"/>
  <c r="E47" i="2"/>
  <c r="O29" i="2"/>
  <c r="F41" i="2"/>
  <c r="J18" i="2"/>
  <c r="D41" i="2"/>
  <c r="E35" i="2"/>
  <c r="F17" i="2"/>
  <c r="O67" i="2"/>
  <c r="H26" i="2"/>
  <c r="H18" i="2"/>
  <c r="F62" i="2"/>
  <c r="N81" i="2"/>
  <c r="H76" i="2"/>
  <c r="O69" i="2"/>
  <c r="O61" i="2"/>
  <c r="G4" i="2"/>
  <c r="D87" i="2"/>
  <c r="M18" i="2"/>
  <c r="L72" i="2"/>
  <c r="N66" i="2"/>
  <c r="O42" i="2"/>
  <c r="E55" i="2"/>
  <c r="G56" i="2"/>
  <c r="G55" i="2"/>
  <c r="D28" i="2"/>
  <c r="J5" i="2"/>
  <c r="L38" i="2"/>
  <c r="N23" i="2"/>
  <c r="F51" i="2"/>
  <c r="D4" i="2"/>
  <c r="F43" i="2"/>
  <c r="N77" i="2"/>
  <c r="N63" i="2"/>
  <c r="M32" i="2"/>
  <c r="E79" i="2"/>
  <c r="M76" i="2"/>
  <c r="E43" i="2"/>
  <c r="E65" i="2"/>
  <c r="G19" i="2"/>
  <c r="L65" i="2"/>
  <c r="N26" i="2"/>
  <c r="F74" i="2"/>
  <c r="L9" i="2"/>
  <c r="N10" i="2"/>
  <c r="M29" i="2"/>
  <c r="F50" i="2"/>
  <c r="E15" i="2"/>
  <c r="D43" i="2"/>
  <c r="G38" i="2"/>
  <c r="G51" i="2"/>
  <c r="N67" i="2"/>
  <c r="E32" i="2"/>
  <c r="F4" i="2"/>
  <c r="J63" i="2"/>
  <c r="M80" i="2"/>
  <c r="G53" i="2"/>
  <c r="N73" i="2"/>
  <c r="N75" i="2"/>
  <c r="M55" i="2"/>
  <c r="L50" i="2"/>
  <c r="L60" i="2"/>
  <c r="N58" i="2"/>
  <c r="J72" i="2"/>
  <c r="F23" i="2"/>
  <c r="D70" i="2"/>
  <c r="O38" i="2"/>
  <c r="E73" i="2"/>
  <c r="O12" i="2"/>
  <c r="D29" i="2"/>
  <c r="M4" i="2"/>
  <c r="O56" i="2"/>
  <c r="G73" i="2"/>
  <c r="J35" i="2"/>
  <c r="N55" i="2"/>
  <c r="L5" i="2"/>
  <c r="O53" i="2"/>
  <c r="E19" i="2"/>
  <c r="G61" i="2"/>
  <c r="M26" i="2"/>
  <c r="L24" i="2"/>
  <c r="E62" i="2"/>
  <c r="M30" i="2"/>
  <c r="M21" i="2"/>
  <c r="G60" i="2"/>
  <c r="O26" i="2"/>
  <c r="D54" i="2"/>
  <c r="M88" i="2"/>
  <c r="N38" i="2"/>
  <c r="O50" i="2"/>
  <c r="J23" i="2"/>
  <c r="O47" i="2"/>
  <c r="F60" i="2"/>
  <c r="L8" i="2"/>
  <c r="M79" i="2"/>
  <c r="H50" i="2"/>
  <c r="L4" i="2"/>
  <c r="O39" i="2"/>
  <c r="E46" i="2"/>
  <c r="G15" i="2"/>
  <c r="F16" i="2"/>
  <c r="H39" i="2"/>
  <c r="O33" i="2"/>
  <c r="J4" i="2"/>
  <c r="H55" i="2"/>
  <c r="L39" i="2"/>
  <c r="H12" i="2"/>
  <c r="G33" i="2"/>
  <c r="F32" i="2"/>
  <c r="O88" i="2"/>
  <c r="D69" i="2"/>
  <c r="L7" i="2"/>
  <c r="M14" i="2"/>
  <c r="H32" i="2"/>
  <c r="L55" i="2"/>
  <c r="M35" i="2"/>
  <c r="G17" i="2"/>
  <c r="H54" i="2"/>
  <c r="L42" i="2"/>
  <c r="M70" i="2"/>
  <c r="E80" i="2"/>
  <c r="F3" i="2"/>
  <c r="G88" i="2"/>
  <c r="M66" i="2"/>
  <c r="M5" i="2"/>
  <c r="F69" i="2"/>
  <c r="H52" i="2"/>
  <c r="G76" i="2"/>
  <c r="M62" i="2"/>
  <c r="O8" i="2"/>
  <c r="N12" i="2"/>
  <c r="G81" i="2"/>
  <c r="N82" i="2"/>
  <c r="N4" i="2"/>
  <c r="L30" i="2"/>
  <c r="M63" i="2"/>
  <c r="G42" i="2"/>
  <c r="L58" i="2"/>
  <c r="D62" i="2"/>
  <c r="F28" i="2"/>
  <c r="J81" i="2"/>
  <c r="O23" i="2"/>
  <c r="J6" i="2"/>
  <c r="E34" i="2"/>
  <c r="E7" i="2"/>
  <c r="J21" i="2"/>
  <c r="H58" i="2"/>
  <c r="G47" i="2"/>
  <c r="D16" i="2"/>
  <c r="D19" i="2"/>
  <c r="D60" i="2"/>
  <c r="J51" i="2"/>
  <c r="N69" i="2"/>
  <c r="H7" i="2"/>
  <c r="F14" i="2"/>
  <c r="E4" i="2"/>
  <c r="H45" i="2"/>
  <c r="L85" i="2"/>
  <c r="L12" i="2"/>
  <c r="F56" i="2"/>
  <c r="N9" i="2"/>
  <c r="E77" i="2"/>
  <c r="G54" i="2"/>
  <c r="F72" i="2"/>
  <c r="F47" i="2"/>
  <c r="O73" i="2"/>
  <c r="H82" i="2"/>
  <c r="N11" i="2"/>
  <c r="F19" i="2"/>
  <c r="E56" i="2"/>
  <c r="H43" i="2"/>
  <c r="L23" i="2"/>
  <c r="G50" i="2"/>
  <c r="O9" i="2"/>
  <c r="E37" i="2"/>
  <c r="O72" i="2"/>
  <c r="M42" i="2"/>
  <c r="N17" i="2"/>
  <c r="F38" i="2"/>
  <c r="D21" i="2"/>
  <c r="E48" i="2"/>
  <c r="F75" i="2"/>
  <c r="J87" i="2"/>
  <c r="N65" i="2"/>
  <c r="M84" i="2"/>
  <c r="N15" i="2"/>
  <c r="N51" i="2"/>
  <c r="O85" i="2"/>
  <c r="D75" i="2"/>
  <c r="L19" i="2"/>
  <c r="F42" i="2"/>
  <c r="H21" i="2"/>
  <c r="N3" i="2"/>
  <c r="F48" i="2"/>
  <c r="M17" i="2"/>
  <c r="M27" i="2"/>
  <c r="M39" i="2"/>
  <c r="E38" i="2"/>
  <c r="M61" i="2"/>
  <c r="O5" i="2"/>
  <c r="N79" i="2"/>
  <c r="N30" i="2"/>
  <c r="F81" i="2"/>
  <c r="D59" i="2"/>
  <c r="M22" i="2"/>
  <c r="H33" i="2"/>
  <c r="G59" i="2"/>
  <c r="H61" i="2"/>
  <c r="F82" i="2"/>
  <c r="H80" i="2"/>
  <c r="L54" i="2"/>
  <c r="O58" i="2"/>
  <c r="J54" i="2"/>
  <c r="O52" i="2"/>
  <c r="H47" i="2"/>
  <c r="E24" i="2"/>
  <c r="L41" i="2"/>
  <c r="L74" i="2"/>
  <c r="F87" i="2"/>
  <c r="M72" i="2"/>
  <c r="E69" i="2"/>
  <c r="M69" i="2"/>
  <c r="D74" i="2"/>
  <c r="D80" i="2"/>
  <c r="J47" i="2"/>
  <c r="N85" i="2"/>
  <c r="M45" i="2"/>
  <c r="M58" i="2"/>
  <c r="O35" i="2"/>
  <c r="N61" i="2"/>
  <c r="H69" i="2"/>
  <c r="O28" i="2"/>
  <c r="N56" i="2"/>
  <c r="E63" i="2"/>
  <c r="O62" i="2"/>
  <c r="D14" i="2"/>
  <c r="D34" i="2"/>
  <c r="M3" i="2"/>
  <c r="G16" i="2"/>
  <c r="D85" i="2"/>
  <c r="L62" i="2"/>
  <c r="N74" i="2"/>
  <c r="L33" i="2"/>
  <c r="E41" i="2"/>
  <c r="N39" i="2"/>
  <c r="J17" i="2"/>
  <c r="L73" i="2"/>
  <c r="H14" i="2"/>
  <c r="L21" i="2"/>
  <c r="J55" i="2"/>
  <c r="M85" i="2"/>
  <c r="J77" i="2"/>
  <c r="L17" i="2"/>
  <c r="G87" i="2"/>
  <c r="N22" i="2"/>
  <c r="M24" i="2"/>
  <c r="D46" i="2"/>
  <c r="E45" i="2"/>
  <c r="O80" i="2"/>
  <c r="J11" i="2"/>
  <c r="O66" i="2"/>
  <c r="G77" i="2"/>
  <c r="O32" i="2"/>
  <c r="J61" i="2"/>
  <c r="F15" i="2"/>
  <c r="L25" i="2" l="1"/>
  <c r="M64" i="2"/>
  <c r="M49" i="2"/>
  <c r="M71" i="2"/>
  <c r="L44" i="2"/>
  <c r="M86" i="2"/>
  <c r="N68" i="2"/>
  <c r="N71" i="2"/>
  <c r="T6" i="2"/>
  <c r="L64" i="2"/>
  <c r="N13" i="2"/>
  <c r="U5" i="2"/>
  <c r="M20" i="2"/>
  <c r="T4" i="2"/>
  <c r="L13" i="2"/>
  <c r="M25" i="2"/>
  <c r="M13" i="2"/>
  <c r="U4" i="2"/>
  <c r="N64" i="2"/>
  <c r="L57" i="2"/>
  <c r="M83" i="2"/>
  <c r="L68" i="2"/>
  <c r="T5" i="2"/>
  <c r="M31" i="2"/>
  <c r="N86" i="2"/>
  <c r="N83" i="2"/>
  <c r="M44" i="2"/>
  <c r="L71" i="2"/>
  <c r="N31" i="2"/>
  <c r="L49" i="2"/>
  <c r="L86" i="2"/>
  <c r="L20" i="2"/>
  <c r="N20" i="2"/>
  <c r="N36" i="2"/>
  <c r="N49" i="2"/>
  <c r="M57" i="2"/>
  <c r="N40" i="2"/>
  <c r="U6" i="2"/>
  <c r="N25" i="2"/>
  <c r="N57" i="2"/>
  <c r="M36" i="2"/>
  <c r="L36" i="2"/>
  <c r="M40" i="2"/>
  <c r="M68" i="2"/>
  <c r="L40" i="2"/>
  <c r="N44" i="2"/>
  <c r="L31" i="2"/>
  <c r="L83" i="2"/>
</calcChain>
</file>

<file path=xl/sharedStrings.xml><?xml version="1.0" encoding="utf-8"?>
<sst xmlns="http://schemas.openxmlformats.org/spreadsheetml/2006/main" count="3230" uniqueCount="1111">
  <si>
    <t>0868-74-3104</t>
  </si>
  <si>
    <t>0868-74-3153</t>
  </si>
  <si>
    <t>086-482-1513</t>
  </si>
  <si>
    <t>086-482-4802</t>
  </si>
  <si>
    <t>金光</t>
    <phoneticPr fontId="2"/>
  </si>
  <si>
    <t>最上</t>
    <phoneticPr fontId="2"/>
  </si>
  <si>
    <t>県</t>
    <rPh sb="0" eb="1">
      <t>ケン</t>
    </rPh>
    <phoneticPr fontId="2"/>
  </si>
  <si>
    <t>哲西</t>
    <rPh sb="0" eb="2">
      <t>テッセイ</t>
    </rPh>
    <phoneticPr fontId="2"/>
  </si>
  <si>
    <t>鴨方</t>
    <phoneticPr fontId="2"/>
  </si>
  <si>
    <t>里庄</t>
    <phoneticPr fontId="2"/>
  </si>
  <si>
    <t>岡中</t>
    <phoneticPr fontId="2"/>
  </si>
  <si>
    <t>足守</t>
    <phoneticPr fontId="2"/>
  </si>
  <si>
    <t>伊島</t>
    <phoneticPr fontId="2"/>
  </si>
  <si>
    <t>幸町</t>
    <phoneticPr fontId="2"/>
  </si>
  <si>
    <t>浦安</t>
    <phoneticPr fontId="2"/>
  </si>
  <si>
    <t>灘崎</t>
    <rPh sb="0" eb="2">
      <t>ナダサキ</t>
    </rPh>
    <phoneticPr fontId="2"/>
  </si>
  <si>
    <t>御津</t>
    <rPh sb="0" eb="2">
      <t>ミツ</t>
    </rPh>
    <phoneticPr fontId="2"/>
  </si>
  <si>
    <t>加茂</t>
    <rPh sb="0" eb="2">
      <t>カモ</t>
    </rPh>
    <phoneticPr fontId="2"/>
  </si>
  <si>
    <t>久米</t>
    <rPh sb="0" eb="2">
      <t>クメ</t>
    </rPh>
    <phoneticPr fontId="2"/>
  </si>
  <si>
    <t>勝北</t>
    <rPh sb="0" eb="2">
      <t>ショウボク</t>
    </rPh>
    <phoneticPr fontId="2"/>
  </si>
  <si>
    <t>芳井</t>
    <rPh sb="0" eb="2">
      <t>ヨシイ</t>
    </rPh>
    <phoneticPr fontId="2"/>
  </si>
  <si>
    <t>所在地</t>
    <rPh sb="0" eb="3">
      <t>ショザイチ</t>
    </rPh>
    <phoneticPr fontId="2"/>
  </si>
  <si>
    <t>電話</t>
    <rPh sb="0" eb="2">
      <t>デンワ</t>
    </rPh>
    <phoneticPr fontId="2"/>
  </si>
  <si>
    <t>-</t>
    <phoneticPr fontId="2"/>
  </si>
  <si>
    <t>勤務</t>
    <rPh sb="0" eb="2">
      <t>キンム</t>
    </rPh>
    <phoneticPr fontId="2"/>
  </si>
  <si>
    <t>司書資格</t>
    <rPh sb="0" eb="2">
      <t>シショ</t>
    </rPh>
    <rPh sb="2" eb="4">
      <t>シカク</t>
    </rPh>
    <phoneticPr fontId="2"/>
  </si>
  <si>
    <t>ＮＯ</t>
    <phoneticPr fontId="2"/>
  </si>
  <si>
    <t>玉野</t>
    <rPh sb="0" eb="1">
      <t>タマ</t>
    </rPh>
    <rPh sb="1" eb="2">
      <t>ノ</t>
    </rPh>
    <phoneticPr fontId="2"/>
  </si>
  <si>
    <t>備前</t>
    <rPh sb="0" eb="2">
      <t>ビゼン</t>
    </rPh>
    <phoneticPr fontId="2"/>
  </si>
  <si>
    <t>瀬戸内</t>
    <rPh sb="0" eb="3">
      <t>セトウチ</t>
    </rPh>
    <phoneticPr fontId="2"/>
  </si>
  <si>
    <t>美作</t>
    <rPh sb="0" eb="2">
      <t>ミマサカ</t>
    </rPh>
    <phoneticPr fontId="2"/>
  </si>
  <si>
    <t>私立</t>
    <rPh sb="0" eb="2">
      <t>シリツ</t>
    </rPh>
    <phoneticPr fontId="2"/>
  </si>
  <si>
    <t>赤坂</t>
    <rPh sb="0" eb="2">
      <t>アカサカ</t>
    </rPh>
    <phoneticPr fontId="2"/>
  </si>
  <si>
    <t>英田</t>
    <rPh sb="0" eb="2">
      <t>アイダ</t>
    </rPh>
    <phoneticPr fontId="2"/>
  </si>
  <si>
    <t>大原</t>
    <rPh sb="0" eb="2">
      <t>オオハラ</t>
    </rPh>
    <phoneticPr fontId="2"/>
  </si>
  <si>
    <t>東粟倉</t>
    <rPh sb="0" eb="1">
      <t>ヒガシ</t>
    </rPh>
    <rPh sb="1" eb="3">
      <t>アワクラ</t>
    </rPh>
    <phoneticPr fontId="2"/>
  </si>
  <si>
    <t>日生</t>
    <rPh sb="0" eb="2">
      <t>ヒナセ</t>
    </rPh>
    <phoneticPr fontId="2"/>
  </si>
  <si>
    <t>吉永</t>
    <rPh sb="0" eb="2">
      <t>ヨシナガ</t>
    </rPh>
    <phoneticPr fontId="2"/>
  </si>
  <si>
    <t>蒜山</t>
    <rPh sb="0" eb="2">
      <t>ヒルゼン</t>
    </rPh>
    <phoneticPr fontId="2"/>
  </si>
  <si>
    <t>岡山県</t>
    <rPh sb="0" eb="3">
      <t>オカヤマケン</t>
    </rPh>
    <phoneticPr fontId="2"/>
  </si>
  <si>
    <t>岡山市</t>
    <rPh sb="0" eb="3">
      <t>オカヤマシ</t>
    </rPh>
    <phoneticPr fontId="2"/>
  </si>
  <si>
    <t>倉敷市</t>
    <rPh sb="0" eb="3">
      <t>クラシキシ</t>
    </rPh>
    <phoneticPr fontId="2"/>
  </si>
  <si>
    <t>津山市</t>
    <rPh sb="0" eb="3">
      <t>ツヤマシ</t>
    </rPh>
    <phoneticPr fontId="2"/>
  </si>
  <si>
    <t>玉野市</t>
    <rPh sb="0" eb="3">
      <t>タマノシ</t>
    </rPh>
    <phoneticPr fontId="2"/>
  </si>
  <si>
    <t>笠岡市</t>
    <rPh sb="0" eb="3">
      <t>カサオカシ</t>
    </rPh>
    <phoneticPr fontId="2"/>
  </si>
  <si>
    <t>井原市</t>
    <rPh sb="0" eb="3">
      <t>イバラシ</t>
    </rPh>
    <phoneticPr fontId="2"/>
  </si>
  <si>
    <t>総社市</t>
    <rPh sb="0" eb="3">
      <t>ソウジャシ</t>
    </rPh>
    <phoneticPr fontId="2"/>
  </si>
  <si>
    <t>高梁市</t>
    <rPh sb="0" eb="3">
      <t>タカハシシ</t>
    </rPh>
    <phoneticPr fontId="2"/>
  </si>
  <si>
    <t>新見市</t>
    <rPh sb="0" eb="3">
      <t>ニイミシ</t>
    </rPh>
    <phoneticPr fontId="2"/>
  </si>
  <si>
    <t>備前市</t>
    <rPh sb="0" eb="3">
      <t>ビゼンシ</t>
    </rPh>
    <phoneticPr fontId="2"/>
  </si>
  <si>
    <t>赤磐市</t>
    <rPh sb="0" eb="2">
      <t>アカイワ</t>
    </rPh>
    <rPh sb="2" eb="3">
      <t>シ</t>
    </rPh>
    <phoneticPr fontId="2"/>
  </si>
  <si>
    <t>中央</t>
    <rPh sb="0" eb="2">
      <t>チュウオウ</t>
    </rPh>
    <phoneticPr fontId="2"/>
  </si>
  <si>
    <t>真庭市</t>
    <rPh sb="0" eb="2">
      <t>マニワ</t>
    </rPh>
    <rPh sb="2" eb="3">
      <t>シ</t>
    </rPh>
    <phoneticPr fontId="2"/>
  </si>
  <si>
    <t>美作市</t>
    <rPh sb="0" eb="2">
      <t>ミマサカ</t>
    </rPh>
    <rPh sb="2" eb="3">
      <t>シ</t>
    </rPh>
    <phoneticPr fontId="2"/>
  </si>
  <si>
    <t>和気町</t>
    <rPh sb="0" eb="3">
      <t>ワケチョウ</t>
    </rPh>
    <phoneticPr fontId="2"/>
  </si>
  <si>
    <t>早島町</t>
    <rPh sb="0" eb="3">
      <t>ハヤシマチョウ</t>
    </rPh>
    <phoneticPr fontId="2"/>
  </si>
  <si>
    <t>里庄町</t>
    <rPh sb="0" eb="3">
      <t>サトショウチョウ</t>
    </rPh>
    <phoneticPr fontId="2"/>
  </si>
  <si>
    <t>矢掛町</t>
    <rPh sb="0" eb="3">
      <t>ヤカゲチョウ</t>
    </rPh>
    <phoneticPr fontId="2"/>
  </si>
  <si>
    <t>鏡野町</t>
    <rPh sb="0" eb="3">
      <t>カガミノチョウ</t>
    </rPh>
    <phoneticPr fontId="2"/>
  </si>
  <si>
    <t>勝央町</t>
    <rPh sb="0" eb="3">
      <t>ショウオウチョウ</t>
    </rPh>
    <phoneticPr fontId="2"/>
  </si>
  <si>
    <t>奈義町</t>
    <rPh sb="0" eb="3">
      <t>ナギチョウ</t>
    </rPh>
    <phoneticPr fontId="2"/>
  </si>
  <si>
    <t>久米南町</t>
    <rPh sb="0" eb="4">
      <t>クメナンチョウ</t>
    </rPh>
    <phoneticPr fontId="2"/>
  </si>
  <si>
    <t>美咲町</t>
    <rPh sb="0" eb="3">
      <t>ミサキチョウ</t>
    </rPh>
    <phoneticPr fontId="2"/>
  </si>
  <si>
    <t>津山</t>
    <phoneticPr fontId="2"/>
  </si>
  <si>
    <t>瀬戸内市</t>
    <rPh sb="0" eb="3">
      <t>セトウチ</t>
    </rPh>
    <rPh sb="3" eb="4">
      <t>シ</t>
    </rPh>
    <phoneticPr fontId="2"/>
  </si>
  <si>
    <t>非常勤</t>
    <rPh sb="0" eb="3">
      <t>ヒジョウキン</t>
    </rPh>
    <phoneticPr fontId="2"/>
  </si>
  <si>
    <t>専任</t>
    <rPh sb="0" eb="2">
      <t>センニン</t>
    </rPh>
    <phoneticPr fontId="2"/>
  </si>
  <si>
    <t>年間購入図書冊数（冊）</t>
    <rPh sb="0" eb="2">
      <t>ネンカン</t>
    </rPh>
    <rPh sb="2" eb="4">
      <t>コウニュウ</t>
    </rPh>
    <rPh sb="4" eb="6">
      <t>トショ</t>
    </rPh>
    <rPh sb="6" eb="8">
      <t>サッスウ</t>
    </rPh>
    <rPh sb="9" eb="10">
      <t>サツ</t>
    </rPh>
    <phoneticPr fontId="2"/>
  </si>
  <si>
    <t>寄贈・その他図書冊数（冊）</t>
    <rPh sb="0" eb="2">
      <t>キゾウ</t>
    </rPh>
    <rPh sb="3" eb="6">
      <t>ソノタ</t>
    </rPh>
    <rPh sb="6" eb="8">
      <t>トショ</t>
    </rPh>
    <rPh sb="8" eb="10">
      <t>サッスウ</t>
    </rPh>
    <rPh sb="11" eb="12">
      <t>サツ</t>
    </rPh>
    <phoneticPr fontId="2"/>
  </si>
  <si>
    <t>年間受入図書冊数（冊）</t>
    <rPh sb="0" eb="2">
      <t>ネンカン</t>
    </rPh>
    <rPh sb="2" eb="4">
      <t>ウケイレ</t>
    </rPh>
    <rPh sb="4" eb="6">
      <t>トショ</t>
    </rPh>
    <rPh sb="6" eb="8">
      <t>サッスウ</t>
    </rPh>
    <rPh sb="9" eb="10">
      <t>サツ</t>
    </rPh>
    <phoneticPr fontId="2"/>
  </si>
  <si>
    <t>合計冊数</t>
    <rPh sb="0" eb="2">
      <t>ゴウケイ</t>
    </rPh>
    <rPh sb="2" eb="4">
      <t>サッスウ</t>
    </rPh>
    <phoneticPr fontId="2"/>
  </si>
  <si>
    <t>※　人口一人当たり資料費は、臨時的資料費も含む。</t>
    <rPh sb="2" eb="4">
      <t>ジンコウ</t>
    </rPh>
    <rPh sb="4" eb="6">
      <t>ヒトリ</t>
    </rPh>
    <rPh sb="6" eb="7">
      <t>ア</t>
    </rPh>
    <rPh sb="9" eb="12">
      <t>シリョウヒ</t>
    </rPh>
    <rPh sb="14" eb="17">
      <t>リンジテキ</t>
    </rPh>
    <rPh sb="17" eb="20">
      <t>シリョウヒ</t>
    </rPh>
    <rPh sb="21" eb="22">
      <t>フク</t>
    </rPh>
    <phoneticPr fontId="2"/>
  </si>
  <si>
    <t>図書
購入費
（千円）</t>
    <rPh sb="0" eb="2">
      <t>トショ</t>
    </rPh>
    <rPh sb="3" eb="6">
      <t>コウニュウヒ</t>
    </rPh>
    <rPh sb="8" eb="10">
      <t>センエン</t>
    </rPh>
    <phoneticPr fontId="2"/>
  </si>
  <si>
    <t>ｻｰﾋﾞｽﾎﾟｲﾝﾄ用資料費（千円）</t>
    <rPh sb="10" eb="11">
      <t>ヨウ</t>
    </rPh>
    <rPh sb="11" eb="13">
      <t>シリョウ</t>
    </rPh>
    <rPh sb="13" eb="14">
      <t>ヒ</t>
    </rPh>
    <rPh sb="15" eb="17">
      <t>センエン</t>
    </rPh>
    <phoneticPr fontId="2"/>
  </si>
  <si>
    <t>資料費
小計
（千円）</t>
    <rPh sb="0" eb="3">
      <t>シリョウヒ</t>
    </rPh>
    <rPh sb="4" eb="6">
      <t>ショウケイ</t>
    </rPh>
    <rPh sb="8" eb="10">
      <t>センエン</t>
    </rPh>
    <phoneticPr fontId="2"/>
  </si>
  <si>
    <t>吉備中央町</t>
    <rPh sb="0" eb="4">
      <t>キビチュウオウ</t>
    </rPh>
    <rPh sb="4" eb="5">
      <t>マチ</t>
    </rPh>
    <phoneticPr fontId="2"/>
  </si>
  <si>
    <t>吉備中央町計</t>
    <rPh sb="0" eb="4">
      <t>キビチュウオウ</t>
    </rPh>
    <rPh sb="4" eb="5">
      <t>マチ</t>
    </rPh>
    <rPh sb="5" eb="6">
      <t>ケイ</t>
    </rPh>
    <phoneticPr fontId="2"/>
  </si>
  <si>
    <t>岡山県内公共図書館調査</t>
    <rPh sb="0" eb="2">
      <t>オカヤマ</t>
    </rPh>
    <rPh sb="2" eb="4">
      <t>ケンナイ</t>
    </rPh>
    <rPh sb="4" eb="6">
      <t>コウキョウ</t>
    </rPh>
    <rPh sb="6" eb="9">
      <t>トショカン</t>
    </rPh>
    <rPh sb="9" eb="11">
      <t>チョウサ</t>
    </rPh>
    <phoneticPr fontId="2"/>
  </si>
  <si>
    <t>＜収録内容＞</t>
    <phoneticPr fontId="2"/>
  </si>
  <si>
    <t>臨時的
資料費
（千円）</t>
    <rPh sb="0" eb="3">
      <t>リンジテキ</t>
    </rPh>
    <rPh sb="4" eb="7">
      <t>シリョウヒ</t>
    </rPh>
    <rPh sb="9" eb="11">
      <t>センエン</t>
    </rPh>
    <phoneticPr fontId="2"/>
  </si>
  <si>
    <t>駐車場数</t>
    <rPh sb="0" eb="2">
      <t>チュウシャ</t>
    </rPh>
    <rPh sb="2" eb="4">
      <t>バカズ</t>
    </rPh>
    <phoneticPr fontId="2"/>
  </si>
  <si>
    <t>雑誌新聞購入費
(千円)</t>
    <rPh sb="0" eb="2">
      <t>ザッシ</t>
    </rPh>
    <rPh sb="2" eb="4">
      <t>シンブン</t>
    </rPh>
    <rPh sb="4" eb="7">
      <t>コウニュウヒ</t>
    </rPh>
    <rPh sb="9" eb="11">
      <t>センエン</t>
    </rPh>
    <phoneticPr fontId="2"/>
  </si>
  <si>
    <t>運　　　　　営</t>
    <rPh sb="0" eb="7">
      <t>ウンエイ</t>
    </rPh>
    <phoneticPr fontId="2"/>
  </si>
  <si>
    <t>休　館　日</t>
    <rPh sb="0" eb="5">
      <t>キュウカンビ</t>
    </rPh>
    <phoneticPr fontId="2"/>
  </si>
  <si>
    <t>開 館 時 間</t>
    <rPh sb="0" eb="3">
      <t>カイカン</t>
    </rPh>
    <rPh sb="4" eb="7">
      <t>ジカン</t>
    </rPh>
    <phoneticPr fontId="2"/>
  </si>
  <si>
    <t>奉仕人口
＊</t>
    <rPh sb="0" eb="2">
      <t>ホウシ</t>
    </rPh>
    <rPh sb="2" eb="4">
      <t>ジンコウ</t>
    </rPh>
    <phoneticPr fontId="2"/>
  </si>
  <si>
    <t>蔵書冊数
(冊)</t>
    <rPh sb="0" eb="2">
      <t>ゾウショ</t>
    </rPh>
    <rPh sb="2" eb="4">
      <t>サッスウ</t>
    </rPh>
    <rPh sb="6" eb="7">
      <t>サツ</t>
    </rPh>
    <phoneticPr fontId="2"/>
  </si>
  <si>
    <t>-</t>
  </si>
  <si>
    <t>自動車図書館用資料費
(千円)</t>
    <rPh sb="0" eb="3">
      <t>ジドウシャ</t>
    </rPh>
    <rPh sb="3" eb="6">
      <t>トショカン</t>
    </rPh>
    <rPh sb="6" eb="7">
      <t>ヨウ</t>
    </rPh>
    <rPh sb="7" eb="9">
      <t>シリョウ</t>
    </rPh>
    <rPh sb="9" eb="10">
      <t>ヒ</t>
    </rPh>
    <rPh sb="12" eb="14">
      <t>センエン</t>
    </rPh>
    <phoneticPr fontId="2"/>
  </si>
  <si>
    <t>自動車図書館用資料費
（千円）</t>
    <rPh sb="0" eb="3">
      <t>ジドウシャ</t>
    </rPh>
    <rPh sb="3" eb="6">
      <t>トショカン</t>
    </rPh>
    <rPh sb="6" eb="7">
      <t>ヨウ</t>
    </rPh>
    <rPh sb="7" eb="9">
      <t>シリョウ</t>
    </rPh>
    <rPh sb="9" eb="10">
      <t>ヒ</t>
    </rPh>
    <rPh sb="12" eb="14">
      <t>センエン</t>
    </rPh>
    <phoneticPr fontId="2"/>
  </si>
  <si>
    <t>奉仕人口1人当たり</t>
    <rPh sb="0" eb="2">
      <t>ホウシ</t>
    </rPh>
    <rPh sb="2" eb="4">
      <t>ジンコウ</t>
    </rPh>
    <rPh sb="4" eb="6">
      <t>１ニン</t>
    </rPh>
    <rPh sb="6" eb="7">
      <t>ア</t>
    </rPh>
    <phoneticPr fontId="2"/>
  </si>
  <si>
    <t>美星</t>
    <rPh sb="0" eb="2">
      <t>ビセイ</t>
    </rPh>
    <phoneticPr fontId="2"/>
  </si>
  <si>
    <t>瀬戸</t>
  </si>
  <si>
    <t>吉備中央町</t>
    <rPh sb="0" eb="2">
      <t>キビ</t>
    </rPh>
    <rPh sb="2" eb="5">
      <t>チュウオウチョウ</t>
    </rPh>
    <phoneticPr fontId="2"/>
  </si>
  <si>
    <t>自治体内有効登録者数</t>
    <rPh sb="0" eb="3">
      <t>ジチタイ</t>
    </rPh>
    <rPh sb="3" eb="4">
      <t>ナイ</t>
    </rPh>
    <rPh sb="4" eb="6">
      <t>ユウコウ</t>
    </rPh>
    <rPh sb="6" eb="9">
      <t>トウロクシャ</t>
    </rPh>
    <rPh sb="9" eb="10">
      <t>スウ</t>
    </rPh>
    <phoneticPr fontId="2"/>
  </si>
  <si>
    <t>登録率</t>
    <rPh sb="0" eb="3">
      <t>トウロクリツ</t>
    </rPh>
    <phoneticPr fontId="2"/>
  </si>
  <si>
    <t>巡回間隔</t>
    <rPh sb="0" eb="2">
      <t>ジュンカイ</t>
    </rPh>
    <rPh sb="2" eb="4">
      <t>カンカク</t>
    </rPh>
    <phoneticPr fontId="2"/>
  </si>
  <si>
    <t>赤中</t>
    <rPh sb="0" eb="1">
      <t>アカ</t>
    </rPh>
    <rPh sb="1" eb="2">
      <t>ナカ</t>
    </rPh>
    <phoneticPr fontId="2"/>
  </si>
  <si>
    <t>岡山県</t>
  </si>
  <si>
    <t>岡山市</t>
  </si>
  <si>
    <t>岡山市計</t>
  </si>
  <si>
    <t>倉敷市</t>
  </si>
  <si>
    <t>倉敷市計</t>
  </si>
  <si>
    <t>津山市</t>
  </si>
  <si>
    <t>津山市計</t>
  </si>
  <si>
    <t>玉野市</t>
  </si>
  <si>
    <t>笠岡市</t>
  </si>
  <si>
    <t>井原市</t>
  </si>
  <si>
    <t>井原市計</t>
  </si>
  <si>
    <t>総社市</t>
  </si>
  <si>
    <t>高梁市</t>
  </si>
  <si>
    <t>新見市</t>
  </si>
  <si>
    <t>備前市</t>
  </si>
  <si>
    <t>備前市計</t>
  </si>
  <si>
    <t>瀬戸内市</t>
  </si>
  <si>
    <t>赤磐市</t>
  </si>
  <si>
    <t>赤磐市計</t>
  </si>
  <si>
    <t>真庭市</t>
  </si>
  <si>
    <t>真庭市計</t>
  </si>
  <si>
    <t>美作市</t>
  </si>
  <si>
    <t>美作市計</t>
  </si>
  <si>
    <t>浅口市</t>
  </si>
  <si>
    <t>浅口市計</t>
  </si>
  <si>
    <t>和気町</t>
  </si>
  <si>
    <t>和気町計</t>
  </si>
  <si>
    <t>早島町</t>
  </si>
  <si>
    <t>里庄町</t>
  </si>
  <si>
    <t>矢掛町</t>
  </si>
  <si>
    <t>鏡野町</t>
  </si>
  <si>
    <t>勝央町</t>
  </si>
  <si>
    <t>奈義町</t>
  </si>
  <si>
    <t>久米南町</t>
  </si>
  <si>
    <t>美咲町</t>
  </si>
  <si>
    <t>美咲町計</t>
  </si>
  <si>
    <t>私立</t>
  </si>
  <si>
    <t>受付件数</t>
    <rPh sb="0" eb="2">
      <t>ウケツケ</t>
    </rPh>
    <rPh sb="2" eb="4">
      <t>ケンスウ</t>
    </rPh>
    <phoneticPr fontId="2"/>
  </si>
  <si>
    <t>-</t>
    <phoneticPr fontId="2"/>
  </si>
  <si>
    <t>自治体名</t>
    <rPh sb="0" eb="3">
      <t>ジチタイ</t>
    </rPh>
    <rPh sb="3" eb="4">
      <t>メイ</t>
    </rPh>
    <phoneticPr fontId="2"/>
  </si>
  <si>
    <t>-</t>
    <phoneticPr fontId="2"/>
  </si>
  <si>
    <t>文献複写</t>
    <rPh sb="0" eb="2">
      <t>ブンケン</t>
    </rPh>
    <rPh sb="2" eb="4">
      <t>フクシャ</t>
    </rPh>
    <phoneticPr fontId="2"/>
  </si>
  <si>
    <t>複・独の別</t>
    <rPh sb="0" eb="1">
      <t>フク</t>
    </rPh>
    <rPh sb="2" eb="3">
      <t>ドクリツ</t>
    </rPh>
    <rPh sb="4" eb="5">
      <t>ベツ</t>
    </rPh>
    <phoneticPr fontId="2"/>
  </si>
  <si>
    <t>氏    名</t>
    <rPh sb="0" eb="6">
      <t>シメイ</t>
    </rPh>
    <phoneticPr fontId="2"/>
  </si>
  <si>
    <t>施         設</t>
    <rPh sb="0" eb="11">
      <t>シセツ</t>
    </rPh>
    <phoneticPr fontId="2"/>
  </si>
  <si>
    <t>館        長</t>
    <rPh sb="0" eb="10">
      <t>カンチョウ</t>
    </rPh>
    <phoneticPr fontId="2"/>
  </si>
  <si>
    <t>蔵書冊数（冊）</t>
    <rPh sb="0" eb="2">
      <t>ゾウショ</t>
    </rPh>
    <rPh sb="2" eb="4">
      <t>サッスウ</t>
    </rPh>
    <rPh sb="5" eb="6">
      <t>サツ</t>
    </rPh>
    <phoneticPr fontId="2"/>
  </si>
  <si>
    <t>購入雑誌（種）</t>
    <rPh sb="0" eb="2">
      <t>コウニュウ</t>
    </rPh>
    <rPh sb="2" eb="4">
      <t>ザッシ</t>
    </rPh>
    <rPh sb="5" eb="6">
      <t>シュ</t>
    </rPh>
    <phoneticPr fontId="2"/>
  </si>
  <si>
    <t>視聴覚資料費（千円）</t>
    <rPh sb="0" eb="3">
      <t>シチョウカク</t>
    </rPh>
    <rPh sb="3" eb="6">
      <t>シリョウヒ</t>
    </rPh>
    <rPh sb="7" eb="9">
      <t>センエン</t>
    </rPh>
    <phoneticPr fontId="2"/>
  </si>
  <si>
    <t>その他資料費（千円）</t>
    <rPh sb="0" eb="3">
      <t>ソノタ</t>
    </rPh>
    <rPh sb="3" eb="6">
      <t>シリョウヒ</t>
    </rPh>
    <rPh sb="7" eb="9">
      <t>センエン</t>
    </rPh>
    <phoneticPr fontId="2"/>
  </si>
  <si>
    <t>委託・派遣</t>
    <rPh sb="0" eb="2">
      <t>イタク</t>
    </rPh>
    <rPh sb="3" eb="5">
      <t>ハケン</t>
    </rPh>
    <phoneticPr fontId="2"/>
  </si>
  <si>
    <t>かもがわ</t>
    <phoneticPr fontId="2"/>
  </si>
  <si>
    <t>かよう</t>
    <phoneticPr fontId="2"/>
  </si>
  <si>
    <t>吉備
中央町</t>
    <rPh sb="0" eb="2">
      <t>キビ</t>
    </rPh>
    <rPh sb="3" eb="6">
      <t>チュウオウチョウ</t>
    </rPh>
    <phoneticPr fontId="2"/>
  </si>
  <si>
    <t>かもがわ</t>
    <phoneticPr fontId="2"/>
  </si>
  <si>
    <t>かよう</t>
    <phoneticPr fontId="2"/>
  </si>
  <si>
    <t>かもがわ</t>
    <phoneticPr fontId="2"/>
  </si>
  <si>
    <t>かよう</t>
    <phoneticPr fontId="2"/>
  </si>
  <si>
    <t>登録</t>
    <rPh sb="0" eb="2">
      <t>トウロク</t>
    </rPh>
    <phoneticPr fontId="2"/>
  </si>
  <si>
    <t>登録者総数
（人）</t>
    <rPh sb="0" eb="3">
      <t>トウロクシャ</t>
    </rPh>
    <rPh sb="3" eb="5">
      <t>ソウスウ</t>
    </rPh>
    <rPh sb="7" eb="8">
      <t>ニン</t>
    </rPh>
    <phoneticPr fontId="2"/>
  </si>
  <si>
    <t>登録率
（％）</t>
    <rPh sb="0" eb="3">
      <t>トウロクリツ</t>
    </rPh>
    <phoneticPr fontId="2"/>
  </si>
  <si>
    <t>貸出冊数
(冊)</t>
    <rPh sb="0" eb="4">
      <t>カシダシサッスウ</t>
    </rPh>
    <rPh sb="6" eb="7">
      <t>サツ</t>
    </rPh>
    <phoneticPr fontId="2"/>
  </si>
  <si>
    <t>資料費
(円)</t>
    <rPh sb="0" eb="2">
      <t>シリョウ</t>
    </rPh>
    <rPh sb="2" eb="3">
      <t>トショヒ</t>
    </rPh>
    <rPh sb="5" eb="6">
      <t>エン</t>
    </rPh>
    <phoneticPr fontId="2"/>
  </si>
  <si>
    <t>専任職員1人当サービス人口
(千人)</t>
    <rPh sb="0" eb="2">
      <t>センニン</t>
    </rPh>
    <rPh sb="2" eb="4">
      <t>ショクイン</t>
    </rPh>
    <phoneticPr fontId="2"/>
  </si>
  <si>
    <t>図  書  館  名</t>
    <rPh sb="0" eb="7">
      <t>トショカン</t>
    </rPh>
    <rPh sb="9" eb="10">
      <t>メイ</t>
    </rPh>
    <phoneticPr fontId="2"/>
  </si>
  <si>
    <t>郵便番号</t>
    <rPh sb="0" eb="4">
      <t>ユウビンバンゴウ</t>
    </rPh>
    <phoneticPr fontId="2"/>
  </si>
  <si>
    <t>岡中</t>
    <phoneticPr fontId="2"/>
  </si>
  <si>
    <t>幸町</t>
    <phoneticPr fontId="2"/>
  </si>
  <si>
    <t>浦安</t>
    <phoneticPr fontId="2"/>
  </si>
  <si>
    <t>足守</t>
    <phoneticPr fontId="2"/>
  </si>
  <si>
    <t>伊島</t>
    <phoneticPr fontId="2"/>
  </si>
  <si>
    <t>建部</t>
    <phoneticPr fontId="2"/>
  </si>
  <si>
    <t>御津</t>
    <phoneticPr fontId="2"/>
  </si>
  <si>
    <t>倉中</t>
    <phoneticPr fontId="2"/>
  </si>
  <si>
    <t>玉島</t>
    <phoneticPr fontId="2"/>
  </si>
  <si>
    <t>津山</t>
    <phoneticPr fontId="2"/>
  </si>
  <si>
    <t>玉野</t>
    <phoneticPr fontId="2"/>
  </si>
  <si>
    <t>笠岡</t>
    <phoneticPr fontId="2"/>
  </si>
  <si>
    <t>井原</t>
    <phoneticPr fontId="2"/>
  </si>
  <si>
    <t>総社</t>
    <phoneticPr fontId="2"/>
  </si>
  <si>
    <t>高梁</t>
    <phoneticPr fontId="2"/>
  </si>
  <si>
    <t>新見</t>
    <phoneticPr fontId="2"/>
  </si>
  <si>
    <t>鴨方</t>
    <phoneticPr fontId="2"/>
  </si>
  <si>
    <t>和気</t>
    <phoneticPr fontId="2"/>
  </si>
  <si>
    <t>佐伯</t>
    <phoneticPr fontId="2"/>
  </si>
  <si>
    <t>早島</t>
    <phoneticPr fontId="2"/>
  </si>
  <si>
    <t>里庄</t>
    <phoneticPr fontId="2"/>
  </si>
  <si>
    <t>奈義</t>
    <phoneticPr fontId="2"/>
  </si>
  <si>
    <t>旭</t>
    <phoneticPr fontId="2"/>
  </si>
  <si>
    <t>最上</t>
    <phoneticPr fontId="2"/>
  </si>
  <si>
    <t>東粟倉</t>
    <rPh sb="0" eb="1">
      <t>ヒガシ</t>
    </rPh>
    <rPh sb="1" eb="2">
      <t>アワ</t>
    </rPh>
    <rPh sb="2" eb="3">
      <t>クラ</t>
    </rPh>
    <phoneticPr fontId="2"/>
  </si>
  <si>
    <t>幸町</t>
    <rPh sb="0" eb="2">
      <t>サイワイチョウ</t>
    </rPh>
    <phoneticPr fontId="2"/>
  </si>
  <si>
    <t>水島</t>
    <rPh sb="0" eb="2">
      <t>ミズシマ</t>
    </rPh>
    <phoneticPr fontId="2"/>
  </si>
  <si>
    <t>久世</t>
    <rPh sb="0" eb="2">
      <t>クセ</t>
    </rPh>
    <phoneticPr fontId="2"/>
  </si>
  <si>
    <t>かもがわ</t>
    <phoneticPr fontId="2"/>
  </si>
  <si>
    <t>かよう</t>
    <phoneticPr fontId="2"/>
  </si>
  <si>
    <t>～</t>
  </si>
  <si>
    <t>金光</t>
    <rPh sb="0" eb="2">
      <t>コンコウ</t>
    </rPh>
    <phoneticPr fontId="2"/>
  </si>
  <si>
    <t>Ⅱ　2</t>
  </si>
  <si>
    <t>Ⅱ　3</t>
  </si>
  <si>
    <t>Ⅱ　4</t>
  </si>
  <si>
    <t>Ⅱ　5</t>
  </si>
  <si>
    <t>Ⅱ　6</t>
  </si>
  <si>
    <t>Ⅱ　7</t>
  </si>
  <si>
    <t>個　人　貸　出</t>
    <rPh sb="0" eb="3">
      <t>コジン</t>
    </rPh>
    <rPh sb="4" eb="5">
      <t>カシ</t>
    </rPh>
    <rPh sb="6" eb="7">
      <t>デ</t>
    </rPh>
    <phoneticPr fontId="2"/>
  </si>
  <si>
    <t>人口千人当たり</t>
    <rPh sb="0" eb="2">
      <t>ジンコウ</t>
    </rPh>
    <rPh sb="2" eb="4">
      <t>センニン</t>
    </rPh>
    <rPh sb="4" eb="5">
      <t>ア</t>
    </rPh>
    <phoneticPr fontId="2"/>
  </si>
  <si>
    <t>寄島</t>
    <rPh sb="0" eb="2">
      <t>ヨリシマ</t>
    </rPh>
    <phoneticPr fontId="2"/>
  </si>
  <si>
    <t>～</t>
    <phoneticPr fontId="2"/>
  </si>
  <si>
    <t>専有延床面積(㎡)</t>
    <rPh sb="0" eb="2">
      <t>センユウ</t>
    </rPh>
    <rPh sb="2" eb="3">
      <t>ノ</t>
    </rPh>
    <rPh sb="3" eb="6">
      <t>ユカメンセキ</t>
    </rPh>
    <phoneticPr fontId="2"/>
  </si>
  <si>
    <t>職員数</t>
    <rPh sb="0" eb="3">
      <t>ショクインスウ</t>
    </rPh>
    <phoneticPr fontId="2"/>
  </si>
  <si>
    <t>内司書</t>
    <rPh sb="0" eb="1">
      <t>ナイ</t>
    </rPh>
    <rPh sb="1" eb="3">
      <t>シショ</t>
    </rPh>
    <phoneticPr fontId="2"/>
  </si>
  <si>
    <t>兼任</t>
    <rPh sb="0" eb="2">
      <t>ケンニン</t>
    </rPh>
    <phoneticPr fontId="2"/>
  </si>
  <si>
    <t>臨時</t>
    <rPh sb="0" eb="2">
      <t>リンジ</t>
    </rPh>
    <phoneticPr fontId="2"/>
  </si>
  <si>
    <t>ｻｰﾋﾞｽﾎﾟｲﾝﾄ用資料費　（千円）</t>
    <rPh sb="10" eb="11">
      <t>ヨウ</t>
    </rPh>
    <rPh sb="11" eb="13">
      <t>シリョウ</t>
    </rPh>
    <rPh sb="13" eb="14">
      <t>ヒ</t>
    </rPh>
    <rPh sb="16" eb="18">
      <t>センエン</t>
    </rPh>
    <phoneticPr fontId="2"/>
  </si>
  <si>
    <t>年間受入冊数(冊)</t>
    <rPh sb="0" eb="2">
      <t>ネンカン</t>
    </rPh>
    <rPh sb="2" eb="4">
      <t>ウケイレ</t>
    </rPh>
    <rPh sb="4" eb="6">
      <t>サッスウ</t>
    </rPh>
    <rPh sb="7" eb="8">
      <t>サツ</t>
    </rPh>
    <phoneticPr fontId="2"/>
  </si>
  <si>
    <t>人口一人当り資料費（円）</t>
    <rPh sb="0" eb="2">
      <t>ジンコウ</t>
    </rPh>
    <rPh sb="2" eb="4">
      <t>ヒトリ</t>
    </rPh>
    <rPh sb="4" eb="5">
      <t>アタ</t>
    </rPh>
    <rPh sb="6" eb="8">
      <t>シリョウ</t>
    </rPh>
    <rPh sb="8" eb="9">
      <t>ヒ</t>
    </rPh>
    <rPh sb="10" eb="11">
      <t>エン</t>
    </rPh>
    <phoneticPr fontId="2"/>
  </si>
  <si>
    <t>人口一人当り資料費（円）</t>
    <rPh sb="0" eb="2">
      <t>ジンコウ</t>
    </rPh>
    <rPh sb="2" eb="4">
      <t>ヒトリ</t>
    </rPh>
    <rPh sb="4" eb="5">
      <t>アタ</t>
    </rPh>
    <rPh sb="6" eb="8">
      <t>シリョウ</t>
    </rPh>
    <rPh sb="8" eb="9">
      <t>トショヒ</t>
    </rPh>
    <rPh sb="10" eb="11">
      <t>エン</t>
    </rPh>
    <phoneticPr fontId="2"/>
  </si>
  <si>
    <t>計</t>
    <rPh sb="0" eb="1">
      <t>ケイ</t>
    </rPh>
    <phoneticPr fontId="2"/>
  </si>
  <si>
    <t>船穂</t>
    <rPh sb="0" eb="2">
      <t>フナオ</t>
    </rPh>
    <phoneticPr fontId="2"/>
  </si>
  <si>
    <t>真備</t>
    <rPh sb="0" eb="2">
      <t>マビ</t>
    </rPh>
    <phoneticPr fontId="2"/>
  </si>
  <si>
    <t>久米南</t>
    <rPh sb="0" eb="3">
      <t>クメナン</t>
    </rPh>
    <phoneticPr fontId="2"/>
  </si>
  <si>
    <t>柵原</t>
    <rPh sb="0" eb="2">
      <t>ヤナハラ</t>
    </rPh>
    <phoneticPr fontId="2"/>
  </si>
  <si>
    <t>創設</t>
    <rPh sb="0" eb="2">
      <t>ソウセツ</t>
    </rPh>
    <phoneticPr fontId="2"/>
  </si>
  <si>
    <t>児島</t>
    <rPh sb="0" eb="2">
      <t>コジマ</t>
    </rPh>
    <phoneticPr fontId="2"/>
  </si>
  <si>
    <t>略称</t>
    <rPh sb="0" eb="2">
      <t>リャクショウ</t>
    </rPh>
    <phoneticPr fontId="2"/>
  </si>
  <si>
    <t>吉井</t>
    <rPh sb="0" eb="2">
      <t>ヨシイ</t>
    </rPh>
    <phoneticPr fontId="2"/>
  </si>
  <si>
    <t>矢掛</t>
    <rPh sb="0" eb="2">
      <t>ヤカゲ</t>
    </rPh>
    <phoneticPr fontId="2"/>
  </si>
  <si>
    <t>勝央</t>
    <rPh sb="0" eb="2">
      <t>ショウオウ</t>
    </rPh>
    <phoneticPr fontId="2"/>
  </si>
  <si>
    <t>熊山</t>
    <rPh sb="0" eb="2">
      <t>クマヤマ</t>
    </rPh>
    <phoneticPr fontId="2"/>
  </si>
  <si>
    <t>鏡野</t>
    <rPh sb="0" eb="2">
      <t>カガミノ</t>
    </rPh>
    <phoneticPr fontId="2"/>
  </si>
  <si>
    <t>ｻｰﾋﾞｽﾎﾟｲﾝﾄ数</t>
    <rPh sb="10" eb="11">
      <t>スウ</t>
    </rPh>
    <phoneticPr fontId="2"/>
  </si>
  <si>
    <t>自動車図書館</t>
    <rPh sb="0" eb="3">
      <t>ジドウシャ</t>
    </rPh>
    <rPh sb="3" eb="6">
      <t>トショカン</t>
    </rPh>
    <phoneticPr fontId="2"/>
  </si>
  <si>
    <t>浅口市</t>
    <rPh sb="0" eb="1">
      <t>アサ</t>
    </rPh>
    <rPh sb="1" eb="2">
      <t>グチ</t>
    </rPh>
    <rPh sb="2" eb="3">
      <t>シ</t>
    </rPh>
    <phoneticPr fontId="2"/>
  </si>
  <si>
    <t>金光さつき</t>
    <rPh sb="0" eb="2">
      <t>コンコウ</t>
    </rPh>
    <phoneticPr fontId="2"/>
  </si>
  <si>
    <t>－</t>
    <phoneticPr fontId="2"/>
  </si>
  <si>
    <t>-</t>
    <phoneticPr fontId="2"/>
  </si>
  <si>
    <t>合計</t>
    <rPh sb="0" eb="2">
      <t>ゴウケイ</t>
    </rPh>
    <phoneticPr fontId="2"/>
  </si>
  <si>
    <t>台数</t>
    <rPh sb="0" eb="2">
      <t>ダイスウ</t>
    </rPh>
    <phoneticPr fontId="2"/>
  </si>
  <si>
    <t>１日平均</t>
    <rPh sb="0" eb="2">
      <t>１ニチ</t>
    </rPh>
    <rPh sb="2" eb="4">
      <t>ヘイキン</t>
    </rPh>
    <phoneticPr fontId="2"/>
  </si>
  <si>
    <t>予約件数</t>
    <rPh sb="0" eb="2">
      <t>ヨヤク</t>
    </rPh>
    <rPh sb="2" eb="4">
      <t>ケンスウ</t>
    </rPh>
    <phoneticPr fontId="2"/>
  </si>
  <si>
    <t>相互貸借</t>
    <rPh sb="0" eb="2">
      <t>ソウゴ</t>
    </rPh>
    <rPh sb="2" eb="4">
      <t>タイシャク</t>
    </rPh>
    <phoneticPr fontId="2"/>
  </si>
  <si>
    <t>参考業務</t>
    <rPh sb="0" eb="2">
      <t>サンコウ</t>
    </rPh>
    <rPh sb="2" eb="4">
      <t>ギョウム</t>
    </rPh>
    <phoneticPr fontId="2"/>
  </si>
  <si>
    <t>日数</t>
    <rPh sb="0" eb="2">
      <t>ニッスウ</t>
    </rPh>
    <phoneticPr fontId="2"/>
  </si>
  <si>
    <t>貸出冊数</t>
    <rPh sb="0" eb="2">
      <t>カシダシ</t>
    </rPh>
    <rPh sb="2" eb="4">
      <t>サッスウ</t>
    </rPh>
    <phoneticPr fontId="2"/>
  </si>
  <si>
    <t>借受</t>
    <rPh sb="0" eb="2">
      <t>カリウケ</t>
    </rPh>
    <phoneticPr fontId="2"/>
  </si>
  <si>
    <t>貸出</t>
    <rPh sb="0" eb="2">
      <t>カシダシサッスウ</t>
    </rPh>
    <phoneticPr fontId="2"/>
  </si>
  <si>
    <t>年開館</t>
    <rPh sb="0" eb="1">
      <t>ネンカン</t>
    </rPh>
    <rPh sb="1" eb="3">
      <t>カイカン</t>
    </rPh>
    <phoneticPr fontId="2"/>
  </si>
  <si>
    <t>倉中</t>
    <phoneticPr fontId="2"/>
  </si>
  <si>
    <t>児島</t>
    <phoneticPr fontId="2"/>
  </si>
  <si>
    <t>津山</t>
    <phoneticPr fontId="2"/>
  </si>
  <si>
    <t>玉野</t>
    <phoneticPr fontId="2"/>
  </si>
  <si>
    <t>笠岡</t>
    <phoneticPr fontId="2"/>
  </si>
  <si>
    <t>井原</t>
    <phoneticPr fontId="2"/>
  </si>
  <si>
    <t>総社</t>
    <phoneticPr fontId="2"/>
  </si>
  <si>
    <t>高梁</t>
    <phoneticPr fontId="2"/>
  </si>
  <si>
    <t>新見</t>
    <phoneticPr fontId="2"/>
  </si>
  <si>
    <t>備前</t>
    <phoneticPr fontId="2"/>
  </si>
  <si>
    <t>御津</t>
    <phoneticPr fontId="2"/>
  </si>
  <si>
    <t>建部</t>
    <phoneticPr fontId="2"/>
  </si>
  <si>
    <t>瀬戸</t>
    <phoneticPr fontId="2"/>
  </si>
  <si>
    <t>佐伯</t>
    <phoneticPr fontId="2"/>
  </si>
  <si>
    <t>和気</t>
    <phoneticPr fontId="2"/>
  </si>
  <si>
    <t>灘崎</t>
    <phoneticPr fontId="2"/>
  </si>
  <si>
    <t>早島</t>
    <phoneticPr fontId="2"/>
  </si>
  <si>
    <t>奈義</t>
    <phoneticPr fontId="2"/>
  </si>
  <si>
    <t>作東</t>
    <phoneticPr fontId="2"/>
  </si>
  <si>
    <t>旭</t>
    <phoneticPr fontId="2"/>
  </si>
  <si>
    <t>大項目</t>
  </si>
  <si>
    <t>中項目</t>
  </si>
  <si>
    <t>小項目</t>
  </si>
  <si>
    <t>NO</t>
  </si>
  <si>
    <t>Ⅰ</t>
  </si>
  <si>
    <t>館長名ふりがな</t>
  </si>
  <si>
    <t>館長名</t>
  </si>
  <si>
    <t>勤務</t>
  </si>
  <si>
    <t>常勤</t>
  </si>
  <si>
    <t>職務</t>
  </si>
  <si>
    <t>専任</t>
  </si>
  <si>
    <t>司書資格</t>
  </si>
  <si>
    <t>無</t>
  </si>
  <si>
    <t>フリガナ</t>
  </si>
  <si>
    <t>〒番号</t>
  </si>
  <si>
    <t>所在地</t>
  </si>
  <si>
    <t>岡山市北区二日市町56</t>
  </si>
  <si>
    <t>図書館名</t>
  </si>
  <si>
    <t>電話</t>
  </si>
  <si>
    <t>086-223-3373</t>
  </si>
  <si>
    <t>ＦＡＸ</t>
  </si>
  <si>
    <t>086-223-0093</t>
  </si>
  <si>
    <t>7-1</t>
  </si>
  <si>
    <t>FAX公表の可否</t>
  </si>
  <si>
    <t>可</t>
  </si>
  <si>
    <t>ＨＰ　ＵＲＬ</t>
  </si>
  <si>
    <t>メールアドレス</t>
  </si>
  <si>
    <t>設置条例名</t>
  </si>
  <si>
    <t>施行年月日</t>
  </si>
  <si>
    <t>最終改正年月日</t>
  </si>
  <si>
    <t>Ⅰ　1</t>
  </si>
  <si>
    <t>施設の変更</t>
  </si>
  <si>
    <t>変更なし</t>
  </si>
  <si>
    <t>Ⅰ　2</t>
  </si>
  <si>
    <t>施設の形態</t>
  </si>
  <si>
    <t>Ⅰ　2-1</t>
  </si>
  <si>
    <t>併設・複合の相手</t>
  </si>
  <si>
    <t>Ⅰ　3-1</t>
  </si>
  <si>
    <t>併設・複合の相手その他</t>
  </si>
  <si>
    <t>Ⅰ　3-2</t>
  </si>
  <si>
    <t>併設・複合施設の名称</t>
  </si>
  <si>
    <t>Ⅰ　4</t>
  </si>
  <si>
    <t>専有延床面積</t>
  </si>
  <si>
    <t>Ⅰ　5</t>
  </si>
  <si>
    <t>書架棚総延長</t>
  </si>
  <si>
    <t>Ⅰ　6</t>
  </si>
  <si>
    <t>図書収容能力</t>
  </si>
  <si>
    <t>Ⅰ　7</t>
  </si>
  <si>
    <t>創設年月日</t>
  </si>
  <si>
    <t>Ⅰ　8</t>
  </si>
  <si>
    <t>Ⅰ　9</t>
  </si>
  <si>
    <t>建物の構造</t>
  </si>
  <si>
    <t>鉄筋・鉄骨コンクリート</t>
  </si>
  <si>
    <t>Ⅰ　9-1</t>
  </si>
  <si>
    <t>建物の使用階</t>
  </si>
  <si>
    <t>Ⅱ　1</t>
  </si>
  <si>
    <t>自動車図書館台数</t>
  </si>
  <si>
    <t>専用自動車の有無</t>
  </si>
  <si>
    <t>担当職員数</t>
  </si>
  <si>
    <t>巡回駐車場数</t>
  </si>
  <si>
    <t>巡回間隔</t>
  </si>
  <si>
    <t>積載図書冊数</t>
  </si>
  <si>
    <t>Ⅱ</t>
  </si>
  <si>
    <t>1</t>
  </si>
  <si>
    <t>休館日(毎週）</t>
  </si>
  <si>
    <t>毎週月曜日</t>
  </si>
  <si>
    <t>2</t>
  </si>
  <si>
    <t>休館日(毎月）（曜日）</t>
  </si>
  <si>
    <t>3</t>
  </si>
  <si>
    <t>休館日(毎月）（日）</t>
  </si>
  <si>
    <t>4</t>
  </si>
  <si>
    <t>休館日(毎月末日）</t>
  </si>
  <si>
    <t>年末年始　資料整理期間</t>
  </si>
  <si>
    <t>5</t>
  </si>
  <si>
    <t>その他の休館日</t>
  </si>
  <si>
    <t>6</t>
  </si>
  <si>
    <t>特定日のみ開館</t>
  </si>
  <si>
    <t>祝日開館</t>
  </si>
  <si>
    <t>開館時刻</t>
  </si>
  <si>
    <t>閉館時刻</t>
  </si>
  <si>
    <t>曜日による変更</t>
  </si>
  <si>
    <t>有</t>
  </si>
  <si>
    <t>年間開館日数</t>
  </si>
  <si>
    <t>Ⅲ</t>
  </si>
  <si>
    <t>専任職員</t>
  </si>
  <si>
    <t>うち司書・司書補</t>
  </si>
  <si>
    <t>兼任職員</t>
  </si>
  <si>
    <t>非常勤職員</t>
  </si>
  <si>
    <t>臨時職員</t>
  </si>
  <si>
    <t>委託・派遣職員</t>
  </si>
  <si>
    <t>Ⅳ</t>
  </si>
  <si>
    <t>蔵書冊数</t>
  </si>
  <si>
    <t>うち自動車図書館</t>
  </si>
  <si>
    <t>年間除籍冊数（含移管）</t>
  </si>
  <si>
    <t>1①</t>
  </si>
  <si>
    <t>受入総数</t>
  </si>
  <si>
    <t>1②</t>
  </si>
  <si>
    <t>2①</t>
  </si>
  <si>
    <t>うち購入数</t>
  </si>
  <si>
    <t>2②</t>
  </si>
  <si>
    <t>年間受入雑誌種数</t>
  </si>
  <si>
    <t>うち購入種</t>
  </si>
  <si>
    <t>年間受入新聞種数</t>
  </si>
  <si>
    <t>Ⅴ</t>
  </si>
  <si>
    <t>登録者数</t>
  </si>
  <si>
    <t>有効登録者数</t>
  </si>
  <si>
    <t>2-1</t>
  </si>
  <si>
    <t>うち自治体内有効登録者数</t>
  </si>
  <si>
    <t>個人貸出数</t>
  </si>
  <si>
    <t>うち自治体内有効貸出数</t>
  </si>
  <si>
    <t>団体貸出</t>
  </si>
  <si>
    <t>実施</t>
  </si>
  <si>
    <t>団体貸出団体数</t>
  </si>
  <si>
    <t>団体貸出数</t>
  </si>
  <si>
    <t>予約件数</t>
  </si>
  <si>
    <t>借受数</t>
  </si>
  <si>
    <t>貸出数</t>
  </si>
  <si>
    <t>文献複写</t>
  </si>
  <si>
    <t>複写枚数</t>
  </si>
  <si>
    <t>参考業務</t>
  </si>
  <si>
    <t>専任担当者数</t>
  </si>
  <si>
    <t>受付件数</t>
  </si>
  <si>
    <t>Ⅵ</t>
  </si>
  <si>
    <t>A</t>
  </si>
  <si>
    <t>b</t>
  </si>
  <si>
    <t>c</t>
  </si>
  <si>
    <t>経費について</t>
  </si>
  <si>
    <t>岡山県立図書館</t>
  </si>
  <si>
    <t>ｵｶﾔﾏｼｷﾀｸﾏﾙﾉｳﾁ</t>
  </si>
  <si>
    <t>〒700-0823</t>
  </si>
  <si>
    <t>ｵｶﾔﾏｹﾝﾘﾂﾄｼｮｶﾝ</t>
  </si>
  <si>
    <t>086-224-1286</t>
  </si>
  <si>
    <t>086-224-1208</t>
  </si>
  <si>
    <t>www.libnet.pref.okayama.jp/</t>
  </si>
  <si>
    <t>kento01@pref.okayama.lg.jp</t>
  </si>
  <si>
    <t>岡山県立図書館条例</t>
  </si>
  <si>
    <t>2004.04.01</t>
  </si>
  <si>
    <t>1906.03.24</t>
  </si>
  <si>
    <t>2004.03.31</t>
  </si>
  <si>
    <t>自動車図書館</t>
  </si>
  <si>
    <t>未実施</t>
  </si>
  <si>
    <t>運行開始年月日</t>
  </si>
  <si>
    <t>７日以上</t>
  </si>
  <si>
    <t>９時００分</t>
  </si>
  <si>
    <t>うち郷土・行政資料</t>
  </si>
  <si>
    <t>うち自動車図書館用</t>
  </si>
  <si>
    <t>来館者</t>
  </si>
  <si>
    <t>予約有無</t>
  </si>
  <si>
    <t>図書館等への貸出・相互貸借</t>
  </si>
  <si>
    <t>兼務担当者の有無</t>
  </si>
  <si>
    <t>ａ</t>
  </si>
  <si>
    <t>ｄ</t>
  </si>
  <si>
    <t>ｅ</t>
  </si>
  <si>
    <t>Ｂ</t>
  </si>
  <si>
    <t>Ｃ</t>
  </si>
  <si>
    <t>注意：０でないときは－と入力してください</t>
  </si>
  <si>
    <t>086-234-5188</t>
  </si>
  <si>
    <t>086-234-5189</t>
  </si>
  <si>
    <t>086-265-6141</t>
  </si>
  <si>
    <t>岡山市北区足守718</t>
  </si>
  <si>
    <t>086-295-1942</t>
  </si>
  <si>
    <t>086-253-0822</t>
  </si>
  <si>
    <t>岡山市北区御津宇垣1629</t>
  </si>
  <si>
    <t>086-952-4531</t>
  </si>
  <si>
    <t>岡山市南区片岡186</t>
  </si>
  <si>
    <t>086-425-6030</t>
  </si>
  <si>
    <t>086-427-9110</t>
  </si>
  <si>
    <t>086-472-4847</t>
  </si>
  <si>
    <t>086-474-4345</t>
  </si>
  <si>
    <t>086-526-6011</t>
  </si>
  <si>
    <t>086-522-0907</t>
  </si>
  <si>
    <t>086-446-6918</t>
  </si>
  <si>
    <t>086-444-3176</t>
  </si>
  <si>
    <t>086-552-9300</t>
  </si>
  <si>
    <t>086-552-9301</t>
  </si>
  <si>
    <t>086-698-9393</t>
  </si>
  <si>
    <t>津山市新魚町17</t>
  </si>
  <si>
    <t>0868-24-2919</t>
  </si>
  <si>
    <t>0868-24-3529</t>
  </si>
  <si>
    <t>0868-42-7032</t>
  </si>
  <si>
    <t>0868-42-7034</t>
  </si>
  <si>
    <t>西粟倉村</t>
  </si>
  <si>
    <t>吉備中央町</t>
  </si>
  <si>
    <t>-</t>
    <phoneticPr fontId="2"/>
  </si>
  <si>
    <t>枚数</t>
    <rPh sb="0" eb="2">
      <t>マイスウ</t>
    </rPh>
    <phoneticPr fontId="2"/>
  </si>
  <si>
    <t>2014.04.01</t>
    <phoneticPr fontId="2"/>
  </si>
  <si>
    <t>-</t>
    <phoneticPr fontId="2"/>
  </si>
  <si>
    <t>現用館の竣工年月日</t>
    <phoneticPr fontId="2"/>
  </si>
  <si>
    <t>-</t>
    <phoneticPr fontId="2"/>
  </si>
  <si>
    <t>専任なし</t>
  </si>
  <si>
    <t>牛窓</t>
    <rPh sb="0" eb="2">
      <t>ウシマド</t>
    </rPh>
    <phoneticPr fontId="2"/>
  </si>
  <si>
    <t>長船</t>
    <rPh sb="0" eb="2">
      <t>オサフネ</t>
    </rPh>
    <phoneticPr fontId="2"/>
  </si>
  <si>
    <t>落合</t>
    <rPh sb="0" eb="2">
      <t>オチアイ</t>
    </rPh>
    <phoneticPr fontId="2"/>
  </si>
  <si>
    <t>北房</t>
    <rPh sb="0" eb="2">
      <t>ホクボウ</t>
    </rPh>
    <phoneticPr fontId="2"/>
  </si>
  <si>
    <t>美甘</t>
    <rPh sb="0" eb="2">
      <t>ミカモ</t>
    </rPh>
    <phoneticPr fontId="2"/>
  </si>
  <si>
    <t>湯原</t>
    <rPh sb="0" eb="2">
      <t>ユバラ</t>
    </rPh>
    <phoneticPr fontId="2"/>
  </si>
  <si>
    <t>-</t>
    <phoneticPr fontId="2"/>
  </si>
  <si>
    <t>岡山市北区丸の内2丁目6-30</t>
    <phoneticPr fontId="2"/>
  </si>
  <si>
    <t>毎水曜日のみ開館</t>
    <rPh sb="0" eb="1">
      <t>マイ</t>
    </rPh>
    <rPh sb="1" eb="4">
      <t>スイヨウビ</t>
    </rPh>
    <phoneticPr fontId="2"/>
  </si>
  <si>
    <t>最上</t>
    <phoneticPr fontId="2"/>
  </si>
  <si>
    <t>金光</t>
    <phoneticPr fontId="2"/>
  </si>
  <si>
    <t>かよう</t>
    <phoneticPr fontId="2"/>
  </si>
  <si>
    <t>かもがわ</t>
    <phoneticPr fontId="2"/>
  </si>
  <si>
    <t>旭</t>
    <phoneticPr fontId="2"/>
  </si>
  <si>
    <t>奈義</t>
    <phoneticPr fontId="2"/>
  </si>
  <si>
    <t>里庄</t>
    <phoneticPr fontId="2"/>
  </si>
  <si>
    <t>早島</t>
    <phoneticPr fontId="2"/>
  </si>
  <si>
    <t>佐伯</t>
    <phoneticPr fontId="2"/>
  </si>
  <si>
    <t>和気</t>
    <phoneticPr fontId="2"/>
  </si>
  <si>
    <t>鴨方</t>
    <phoneticPr fontId="2"/>
  </si>
  <si>
    <t>作東</t>
    <phoneticPr fontId="2"/>
  </si>
  <si>
    <t>備前</t>
    <phoneticPr fontId="2"/>
  </si>
  <si>
    <t>新見</t>
    <phoneticPr fontId="2"/>
  </si>
  <si>
    <t>高梁</t>
    <phoneticPr fontId="2"/>
  </si>
  <si>
    <t>総社</t>
    <phoneticPr fontId="2"/>
  </si>
  <si>
    <t>井原</t>
    <phoneticPr fontId="2"/>
  </si>
  <si>
    <t>笠岡</t>
    <phoneticPr fontId="2"/>
  </si>
  <si>
    <t>玉野</t>
    <phoneticPr fontId="2"/>
  </si>
  <si>
    <t>津山</t>
    <phoneticPr fontId="2"/>
  </si>
  <si>
    <t>倉中</t>
    <phoneticPr fontId="2"/>
  </si>
  <si>
    <t>御津</t>
    <phoneticPr fontId="2"/>
  </si>
  <si>
    <t>建部</t>
    <phoneticPr fontId="2"/>
  </si>
  <si>
    <t>伊島</t>
    <phoneticPr fontId="2"/>
  </si>
  <si>
    <t>足守</t>
    <phoneticPr fontId="2"/>
  </si>
  <si>
    <t>浦安</t>
    <phoneticPr fontId="2"/>
  </si>
  <si>
    <t>幸町</t>
    <phoneticPr fontId="2"/>
  </si>
  <si>
    <t>岡中</t>
    <phoneticPr fontId="2"/>
  </si>
  <si>
    <t>FAX</t>
    <phoneticPr fontId="2"/>
  </si>
  <si>
    <t>ＮＯ</t>
    <phoneticPr fontId="2"/>
  </si>
  <si>
    <t>勝田</t>
    <rPh sb="0" eb="2">
      <t>カツタ</t>
    </rPh>
    <phoneticPr fontId="2"/>
  </si>
  <si>
    <t>-</t>
    <phoneticPr fontId="2"/>
  </si>
  <si>
    <t>-</t>
    <phoneticPr fontId="2"/>
  </si>
  <si>
    <t>指定管理</t>
    <rPh sb="0" eb="2">
      <t>シテイ</t>
    </rPh>
    <rPh sb="2" eb="4">
      <t>カンリ</t>
    </rPh>
    <phoneticPr fontId="2"/>
  </si>
  <si>
    <t>真中</t>
    <rPh sb="0" eb="2">
      <t>マンナカ</t>
    </rPh>
    <phoneticPr fontId="2"/>
  </si>
  <si>
    <t>Ⅳ</t>
    <phoneticPr fontId="2"/>
  </si>
  <si>
    <t>うち児童（蔵書冊数）</t>
    <rPh sb="2" eb="4">
      <t>ジドウ</t>
    </rPh>
    <rPh sb="5" eb="7">
      <t>ゾウショ</t>
    </rPh>
    <rPh sb="7" eb="9">
      <t>サッスウ</t>
    </rPh>
    <phoneticPr fontId="2"/>
  </si>
  <si>
    <t>Ⅴ</t>
    <phoneticPr fontId="2"/>
  </si>
  <si>
    <t>うち児童（登録者数）</t>
    <rPh sb="2" eb="4">
      <t>ジドウ</t>
    </rPh>
    <rPh sb="5" eb="8">
      <t>トウロクシャ</t>
    </rPh>
    <rPh sb="8" eb="9">
      <t>スウ</t>
    </rPh>
    <phoneticPr fontId="2"/>
  </si>
  <si>
    <t>うち児童（有効登録者数）</t>
    <rPh sb="2" eb="4">
      <t>ジドウ</t>
    </rPh>
    <rPh sb="5" eb="7">
      <t>ユウコウ</t>
    </rPh>
    <rPh sb="7" eb="10">
      <t>トウロクシャ</t>
    </rPh>
    <rPh sb="10" eb="11">
      <t>スウ</t>
    </rPh>
    <phoneticPr fontId="2"/>
  </si>
  <si>
    <t>うち児童（うち自治体内有効登録者数）</t>
    <rPh sb="2" eb="4">
      <t>ジドウ</t>
    </rPh>
    <rPh sb="7" eb="10">
      <t>ジチタイ</t>
    </rPh>
    <rPh sb="10" eb="11">
      <t>ナイ</t>
    </rPh>
    <rPh sb="11" eb="13">
      <t>ユウコウ</t>
    </rPh>
    <rPh sb="13" eb="16">
      <t>トウロクシャ</t>
    </rPh>
    <rPh sb="16" eb="17">
      <t>スウ</t>
    </rPh>
    <phoneticPr fontId="2"/>
  </si>
  <si>
    <t>1-1</t>
    <phoneticPr fontId="2"/>
  </si>
  <si>
    <t>うち児童（個人貸出　貸出数）</t>
    <rPh sb="2" eb="4">
      <t>ジドウ</t>
    </rPh>
    <rPh sb="5" eb="7">
      <t>コジン</t>
    </rPh>
    <rPh sb="7" eb="9">
      <t>カシダシ</t>
    </rPh>
    <rPh sb="10" eb="12">
      <t>カシダシ</t>
    </rPh>
    <rPh sb="12" eb="13">
      <t>スウ</t>
    </rPh>
    <phoneticPr fontId="2"/>
  </si>
  <si>
    <t>うち児童（年間受入図書冊数　受入数合計）</t>
    <rPh sb="2" eb="4">
      <t>ジドウ</t>
    </rPh>
    <rPh sb="5" eb="7">
      <t>ネンカン</t>
    </rPh>
    <rPh sb="7" eb="9">
      <t>ウケイレ</t>
    </rPh>
    <rPh sb="9" eb="11">
      <t>トショ</t>
    </rPh>
    <rPh sb="11" eb="13">
      <t>サッスウ</t>
    </rPh>
    <rPh sb="14" eb="16">
      <t>ウケイレ</t>
    </rPh>
    <rPh sb="16" eb="17">
      <t>スウ</t>
    </rPh>
    <rPh sb="17" eb="19">
      <t>ゴウケイ</t>
    </rPh>
    <phoneticPr fontId="2"/>
  </si>
  <si>
    <t>うち児童（年間受入図書冊数　うち購入数）</t>
    <rPh sb="2" eb="4">
      <t>ジドウ</t>
    </rPh>
    <rPh sb="5" eb="7">
      <t>ネンカン</t>
    </rPh>
    <rPh sb="7" eb="9">
      <t>ウケイレ</t>
    </rPh>
    <rPh sb="9" eb="11">
      <t>トショ</t>
    </rPh>
    <rPh sb="11" eb="13">
      <t>サッスウ</t>
    </rPh>
    <rPh sb="16" eb="19">
      <t>コウニュウスウ</t>
    </rPh>
    <phoneticPr fontId="2"/>
  </si>
  <si>
    <t>うち児童（個人貸出　うち自治体内貸出数）</t>
    <rPh sb="2" eb="4">
      <t>ジドウ</t>
    </rPh>
    <rPh sb="5" eb="9">
      <t>コジンカシダシ</t>
    </rPh>
    <rPh sb="12" eb="15">
      <t>ジチタイ</t>
    </rPh>
    <rPh sb="15" eb="16">
      <t>ナイ</t>
    </rPh>
    <rPh sb="16" eb="19">
      <t>カシダシスウ</t>
    </rPh>
    <phoneticPr fontId="2"/>
  </si>
  <si>
    <t>１９時００分</t>
    <phoneticPr fontId="2"/>
  </si>
  <si>
    <t>（うち児童）
（人）</t>
    <rPh sb="3" eb="5">
      <t>ジドウ</t>
    </rPh>
    <rPh sb="8" eb="9">
      <t>ニン</t>
    </rPh>
    <phoneticPr fontId="2"/>
  </si>
  <si>
    <t>月曜が休日に当たる時はその翌日</t>
    <phoneticPr fontId="2"/>
  </si>
  <si>
    <t>　</t>
    <phoneticPr fontId="2"/>
  </si>
  <si>
    <t>西粟倉村</t>
    <rPh sb="0" eb="4">
      <t>ニシアワクラソン</t>
    </rPh>
    <phoneticPr fontId="2"/>
  </si>
  <si>
    <t>あわくら</t>
    <phoneticPr fontId="2"/>
  </si>
  <si>
    <t>あわくら</t>
    <phoneticPr fontId="2"/>
  </si>
  <si>
    <t>ナカモト　マサユキ</t>
    <phoneticPr fontId="2"/>
  </si>
  <si>
    <t>中本　正行</t>
    <rPh sb="0" eb="2">
      <t>ナカモト</t>
    </rPh>
    <rPh sb="3" eb="5">
      <t>マサユキ</t>
    </rPh>
    <phoneticPr fontId="2"/>
  </si>
  <si>
    <t>-</t>
    <phoneticPr fontId="2"/>
  </si>
  <si>
    <t>-</t>
    <phoneticPr fontId="2"/>
  </si>
  <si>
    <t>地上４階地下１階</t>
    <phoneticPr fontId="2"/>
  </si>
  <si>
    <t>西粟倉村</t>
    <rPh sb="0" eb="1">
      <t>ニシ</t>
    </rPh>
    <rPh sb="1" eb="3">
      <t>アワクラ</t>
    </rPh>
    <rPh sb="3" eb="4">
      <t>ソン</t>
    </rPh>
    <phoneticPr fontId="2"/>
  </si>
  <si>
    <t>●市町村計</t>
    <rPh sb="1" eb="3">
      <t>シチョウ</t>
    </rPh>
    <rPh sb="3" eb="4">
      <t>ムラ</t>
    </rPh>
    <rPh sb="4" eb="5">
      <t>ケイ</t>
    </rPh>
    <phoneticPr fontId="2"/>
  </si>
  <si>
    <t>●市町村計</t>
    <rPh sb="1" eb="2">
      <t>シ</t>
    </rPh>
    <rPh sb="2" eb="3">
      <t>チョウ</t>
    </rPh>
    <rPh sb="3" eb="4">
      <t>ムラ</t>
    </rPh>
    <rPh sb="4" eb="5">
      <t>ケイ</t>
    </rPh>
    <phoneticPr fontId="2"/>
  </si>
  <si>
    <t>●県・市町村計</t>
    <rPh sb="1" eb="2">
      <t>ケン</t>
    </rPh>
    <rPh sb="3" eb="4">
      <t>シ</t>
    </rPh>
    <rPh sb="4" eb="5">
      <t>チョウ</t>
    </rPh>
    <rPh sb="5" eb="6">
      <t>ムラ</t>
    </rPh>
    <rPh sb="6" eb="7">
      <t>ケイ</t>
    </rPh>
    <phoneticPr fontId="2"/>
  </si>
  <si>
    <t>●県・市町村計</t>
    <rPh sb="1" eb="2">
      <t>ケン</t>
    </rPh>
    <rPh sb="3" eb="4">
      <t>シ</t>
    </rPh>
    <rPh sb="4" eb="5">
      <t>チョウ</t>
    </rPh>
    <rPh sb="5" eb="6">
      <t>ソン</t>
    </rPh>
    <rPh sb="6" eb="7">
      <t>ケイ</t>
    </rPh>
    <phoneticPr fontId="2"/>
  </si>
  <si>
    <t>西粟倉村</t>
    <rPh sb="0" eb="3">
      <t>ニシアワクラ</t>
    </rPh>
    <rPh sb="3" eb="4">
      <t>ソン</t>
    </rPh>
    <phoneticPr fontId="2"/>
  </si>
  <si>
    <t>（うち児童）</t>
    <rPh sb="3" eb="5">
      <t>ジドウ</t>
    </rPh>
    <phoneticPr fontId="2"/>
  </si>
  <si>
    <t>（うち自動車）</t>
    <rPh sb="3" eb="6">
      <t>ジドウシャ</t>
    </rPh>
    <phoneticPr fontId="2"/>
  </si>
  <si>
    <t>（うちｻｰﾋﾞｽﾎﾟｲﾝﾄ）</t>
    <phoneticPr fontId="2"/>
  </si>
  <si>
    <t>（うちｻｰﾋﾞｽﾎﾟｲﾝﾄ）</t>
    <phoneticPr fontId="2"/>
  </si>
  <si>
    <t>（うちｻｰﾋﾞｽﾎﾟｲﾝﾄ）</t>
    <phoneticPr fontId="2"/>
  </si>
  <si>
    <t>（うち自治体内）</t>
    <rPh sb="3" eb="6">
      <t>ジチタイ</t>
    </rPh>
    <rPh sb="6" eb="7">
      <t>ナイ</t>
    </rPh>
    <phoneticPr fontId="2"/>
  </si>
  <si>
    <t>（うちｻｰﾋﾞｽﾞﾎﾟｲﾝﾄ）</t>
    <phoneticPr fontId="2"/>
  </si>
  <si>
    <t>真中</t>
    <phoneticPr fontId="2"/>
  </si>
  <si>
    <t>真中</t>
    <phoneticPr fontId="2"/>
  </si>
  <si>
    <t>ＮＯ</t>
    <phoneticPr fontId="2"/>
  </si>
  <si>
    <t>あわくら</t>
    <phoneticPr fontId="2"/>
  </si>
  <si>
    <t>経常費2019年度決算額</t>
  </si>
  <si>
    <t>資料費2019年度決算額</t>
  </si>
  <si>
    <t>図書費2019年度決算額</t>
  </si>
  <si>
    <t>雑誌新聞費2019年度決算額</t>
  </si>
  <si>
    <t>視聴覚資料費2019年度決算額</t>
  </si>
  <si>
    <t>自動車図書館用2019年度決算額</t>
  </si>
  <si>
    <t>その他の資料費2019年度決算額</t>
  </si>
  <si>
    <t>その他の図書館費2019年度決算額</t>
  </si>
  <si>
    <t>臨時的経費2019年度決算額</t>
  </si>
  <si>
    <t>臨時資料費2019年度決算額</t>
  </si>
  <si>
    <t>経常費2021年度予算額</t>
  </si>
  <si>
    <t>資料費2021年度予算額</t>
  </si>
  <si>
    <t>図書費2021年度予算額</t>
  </si>
  <si>
    <t>雑誌新聞費2021年度予算額</t>
  </si>
  <si>
    <t>視聴覚資料費2021年度予算額</t>
  </si>
  <si>
    <t>自動車図書館用2021年度予算額</t>
  </si>
  <si>
    <t>その他の資料費2021年度予算額</t>
  </si>
  <si>
    <t>その他の図書館費2021年度予算額</t>
  </si>
  <si>
    <t>臨時的経費2021年度予算額</t>
  </si>
  <si>
    <t>臨時資料費2021年度予算額</t>
  </si>
  <si>
    <t>-</t>
    <phoneticPr fontId="2"/>
  </si>
  <si>
    <t>２３０万冊</t>
    <phoneticPr fontId="2"/>
  </si>
  <si>
    <t>-</t>
    <phoneticPr fontId="2"/>
  </si>
  <si>
    <t>有</t>
    <rPh sb="0" eb="1">
      <t>ア</t>
    </rPh>
    <phoneticPr fontId="2"/>
  </si>
  <si>
    <t>児童書
貸出冊数(冊)</t>
    <rPh sb="0" eb="3">
      <t>ジドウショ</t>
    </rPh>
    <rPh sb="4" eb="8">
      <t>カシダシサッスウ</t>
    </rPh>
    <rPh sb="9" eb="10">
      <t>サツ</t>
    </rPh>
    <phoneticPr fontId="2"/>
  </si>
  <si>
    <t>701-2604</t>
  </si>
  <si>
    <t>9:30</t>
  </si>
  <si>
    <t>18:00</t>
  </si>
  <si>
    <t>*</t>
  </si>
  <si>
    <t>701-0303</t>
  </si>
  <si>
    <t>10:00</t>
  </si>
  <si>
    <t>700-0843</t>
  </si>
  <si>
    <t>700-0903</t>
  </si>
  <si>
    <t>20:00</t>
  </si>
  <si>
    <t>702-8024</t>
  </si>
  <si>
    <t>701-1463</t>
  </si>
  <si>
    <t>700-0016</t>
  </si>
  <si>
    <t/>
  </si>
  <si>
    <t>709-3111</t>
  </si>
  <si>
    <t>086-722-4555</t>
  </si>
  <si>
    <t>086-722-4550</t>
  </si>
  <si>
    <t>709-2121</t>
  </si>
  <si>
    <t>086-724-1712</t>
  </si>
  <si>
    <t>709-0856</t>
  </si>
  <si>
    <t>709-1215</t>
  </si>
  <si>
    <t>086-362-5277</t>
  </si>
  <si>
    <t>9:00</t>
  </si>
  <si>
    <t>17:00</t>
  </si>
  <si>
    <t>710-0046</t>
  </si>
  <si>
    <t>19:00</t>
  </si>
  <si>
    <t>711-0913</t>
  </si>
  <si>
    <t>713-8102</t>
  </si>
  <si>
    <t>712-8064</t>
  </si>
  <si>
    <t>710-1301</t>
  </si>
  <si>
    <t>086-698-8300</t>
  </si>
  <si>
    <t>710-0261</t>
  </si>
  <si>
    <t>708-8520</t>
  </si>
  <si>
    <t>709-3905</t>
  </si>
  <si>
    <t>709-4603</t>
  </si>
  <si>
    <t>津山市中北下1271</t>
  </si>
  <si>
    <t>0868-57-3444</t>
  </si>
  <si>
    <t>708-1205</t>
  </si>
  <si>
    <t>津山市新野東584</t>
  </si>
  <si>
    <t>0868-36-8622</t>
  </si>
  <si>
    <t>0868-36-7520</t>
  </si>
  <si>
    <t>706-0011</t>
  </si>
  <si>
    <t>0863-31-3712</t>
  </si>
  <si>
    <t>0863-31-5250</t>
  </si>
  <si>
    <t>21:00</t>
  </si>
  <si>
    <t>714-0087</t>
  </si>
  <si>
    <t>0865-63-1038</t>
  </si>
  <si>
    <t>0865-62-3899</t>
  </si>
  <si>
    <t>715-0019</t>
  </si>
  <si>
    <t>0866-62-0822</t>
  </si>
  <si>
    <t>0866-62-7999</t>
  </si>
  <si>
    <t>714-2111</t>
  </si>
  <si>
    <t>0866-72-1702</t>
  </si>
  <si>
    <t>0866-72-1701</t>
  </si>
  <si>
    <t>714-1406</t>
  </si>
  <si>
    <t>井原市美星町三山1055</t>
  </si>
  <si>
    <t>0866-87-3123</t>
  </si>
  <si>
    <t>719-1131</t>
  </si>
  <si>
    <t>0866-93-4422</t>
  </si>
  <si>
    <t>0866-92-8384</t>
  </si>
  <si>
    <t>716-0039</t>
  </si>
  <si>
    <t>高梁市旭町1306</t>
  </si>
  <si>
    <t>0866-22-2912</t>
  </si>
  <si>
    <t>0866-22-1115</t>
  </si>
  <si>
    <t>718-0011</t>
  </si>
  <si>
    <t>0867-72-2826</t>
  </si>
  <si>
    <t>0867-72-6216</t>
  </si>
  <si>
    <t>705-0021</t>
  </si>
  <si>
    <t>0869-64-1134</t>
  </si>
  <si>
    <t>0869-64-1250</t>
  </si>
  <si>
    <t>701-3204</t>
  </si>
  <si>
    <t>0869-72-1085</t>
  </si>
  <si>
    <t>0869-72-1098</t>
  </si>
  <si>
    <t>709-0225</t>
  </si>
  <si>
    <t>備前市吉永町三股19</t>
  </si>
  <si>
    <t>0869-84-2605</t>
  </si>
  <si>
    <t>0869-84-3844</t>
  </si>
  <si>
    <t>701-4302</t>
  </si>
  <si>
    <t>瀬戸内市牛窓町牛窓4911</t>
  </si>
  <si>
    <t>0869-34-5653</t>
  </si>
  <si>
    <t>701-4221</t>
  </si>
  <si>
    <t>0869-24-8900</t>
  </si>
  <si>
    <t>0869-24-8901</t>
  </si>
  <si>
    <t>701-4264</t>
  </si>
  <si>
    <t>709-0816</t>
  </si>
  <si>
    <t>086-955-0076</t>
  </si>
  <si>
    <t>086-955-0083</t>
  </si>
  <si>
    <t>709-0705</t>
  </si>
  <si>
    <t>086-995-1273</t>
  </si>
  <si>
    <t>086-995-3823</t>
  </si>
  <si>
    <t>701-2503</t>
  </si>
  <si>
    <t>赤磐市周匝142</t>
  </si>
  <si>
    <t>086-954-9200</t>
  </si>
  <si>
    <t>086-954-9201</t>
  </si>
  <si>
    <t>701-2222</t>
  </si>
  <si>
    <t>赤磐市町苅田507</t>
  </si>
  <si>
    <t>086-957-2212</t>
  </si>
  <si>
    <t>086-957-9450</t>
  </si>
  <si>
    <t>719-3214</t>
  </si>
  <si>
    <t>0867-42-7203</t>
  </si>
  <si>
    <t>0867-42-7204</t>
  </si>
  <si>
    <t>水曜日が祝日の場合は翌日</t>
  </si>
  <si>
    <t>717-0504</t>
  </si>
  <si>
    <t>真庭市蒜山下福田305</t>
  </si>
  <si>
    <t>0867-66-7880</t>
  </si>
  <si>
    <t>0867-66-7881</t>
  </si>
  <si>
    <t>716-1411</t>
  </si>
  <si>
    <t>真庭市上水田3131</t>
  </si>
  <si>
    <t>0866-52-5220</t>
  </si>
  <si>
    <t>0866-52-5221</t>
  </si>
  <si>
    <t>719-3144</t>
  </si>
  <si>
    <t>真庭市落合垂水618</t>
  </si>
  <si>
    <t>0867-52-3315</t>
  </si>
  <si>
    <t>0867-52-1507</t>
  </si>
  <si>
    <t>717-0105</t>
  </si>
  <si>
    <t>真庭市美甘4134</t>
  </si>
  <si>
    <t>0867-56-2611</t>
  </si>
  <si>
    <t>0867-56-2033</t>
  </si>
  <si>
    <t>717-0406</t>
  </si>
  <si>
    <t>真庭市豊栄1515</t>
  </si>
  <si>
    <t>0867-62-2014</t>
  </si>
  <si>
    <t>0867-62-2097</t>
  </si>
  <si>
    <t>717-0013</t>
  </si>
  <si>
    <t>0867-44-2012</t>
  </si>
  <si>
    <t>0867-44-2020</t>
  </si>
  <si>
    <t>月曜日が祝日の場合は翌日</t>
  </si>
  <si>
    <t>707-0412</t>
  </si>
  <si>
    <t>美作市古町1709</t>
  </si>
  <si>
    <t>0868-78-3111</t>
  </si>
  <si>
    <t>0868-78-4851</t>
  </si>
  <si>
    <t>709-4292</t>
  </si>
  <si>
    <t>美作市江見945</t>
  </si>
  <si>
    <t>0868-75-0007</t>
  </si>
  <si>
    <t>0868-75-8646</t>
  </si>
  <si>
    <t>707-0403</t>
  </si>
  <si>
    <t>美作市東青野395</t>
  </si>
  <si>
    <t>0868-78-3650</t>
  </si>
  <si>
    <t>0868-78-4568</t>
  </si>
  <si>
    <t>707-0113</t>
  </si>
  <si>
    <t>美作市真加部1616</t>
  </si>
  <si>
    <t>0868-77-1111</t>
  </si>
  <si>
    <t>0868-77-1242</t>
  </si>
  <si>
    <t>719-0104</t>
  </si>
  <si>
    <t>0865-42-6637</t>
  </si>
  <si>
    <t>0865-42-6590</t>
  </si>
  <si>
    <t>719-0243</t>
  </si>
  <si>
    <t>0865-44-7004</t>
  </si>
  <si>
    <t>714-0101</t>
  </si>
  <si>
    <t>浅口市寄島町16010</t>
  </si>
  <si>
    <t>0865-54-3144</t>
  </si>
  <si>
    <t>0865-54-3015</t>
  </si>
  <si>
    <t>709-0422</t>
  </si>
  <si>
    <t>0869-93-0433</t>
  </si>
  <si>
    <t>0869-92-9372</t>
  </si>
  <si>
    <t>709-0521</t>
  </si>
  <si>
    <t>0869-88-9112</t>
  </si>
  <si>
    <t>0869-88-9008</t>
  </si>
  <si>
    <t>719-0301</t>
  </si>
  <si>
    <t>浅口郡里庄町里見2621</t>
  </si>
  <si>
    <t>0865-64-6016</t>
  </si>
  <si>
    <t>0865-64-6017</t>
  </si>
  <si>
    <t>714-1201</t>
  </si>
  <si>
    <t>0866-82-2100</t>
  </si>
  <si>
    <t>0866-82-9101</t>
  </si>
  <si>
    <t>708-0324</t>
  </si>
  <si>
    <t>0868-54-7700</t>
  </si>
  <si>
    <t>0868-54-7755</t>
  </si>
  <si>
    <t>709-4316</t>
  </si>
  <si>
    <t>0868-38-0250</t>
  </si>
  <si>
    <t>0868-38-0260</t>
  </si>
  <si>
    <t>708-1323</t>
  </si>
  <si>
    <t>勝田郡奈義町豊沢441</t>
  </si>
  <si>
    <t>0868-36-5811</t>
  </si>
  <si>
    <t>0868-36-5855</t>
  </si>
  <si>
    <t>707-0503</t>
  </si>
  <si>
    <t>0868-79-2116</t>
  </si>
  <si>
    <t>709-3614</t>
  </si>
  <si>
    <t>086-728-4322</t>
  </si>
  <si>
    <t>086-728-4323</t>
  </si>
  <si>
    <t>709-3404</t>
  </si>
  <si>
    <t>0867-27-9012</t>
  </si>
  <si>
    <t>0867-27-9013</t>
  </si>
  <si>
    <t>708-1543</t>
  </si>
  <si>
    <t>久米郡美咲町書副180</t>
  </si>
  <si>
    <t>0868-64-7055</t>
  </si>
  <si>
    <t>0868-64-7547</t>
  </si>
  <si>
    <t>0868-66-7151</t>
  </si>
  <si>
    <t>0868-66-7152</t>
  </si>
  <si>
    <t>709-2398</t>
  </si>
  <si>
    <t>0867-34-1115</t>
  </si>
  <si>
    <t>0867-34-1124</t>
  </si>
  <si>
    <t>716-1192</t>
  </si>
  <si>
    <t>0866-54-1331</t>
  </si>
  <si>
    <t>0866-54-1311</t>
  </si>
  <si>
    <t>719-0111</t>
  </si>
  <si>
    <t>浅口市金光町大谷320</t>
  </si>
  <si>
    <t>0865-42-2054</t>
  </si>
  <si>
    <t>0865-42-3134</t>
  </si>
  <si>
    <t>701-1331</t>
  </si>
  <si>
    <t>岡山市北区高松稲荷712</t>
  </si>
  <si>
    <t>086-287-3708</t>
  </si>
  <si>
    <t>086-287-3709</t>
  </si>
  <si>
    <t>15:00</t>
  </si>
  <si>
    <t>単独</t>
    <rPh sb="0" eb="2">
      <t>タンドク</t>
    </rPh>
    <phoneticPr fontId="2"/>
  </si>
  <si>
    <t>　　　　休館日、開館時間、自動車図書館等</t>
    <phoneticPr fontId="2"/>
  </si>
  <si>
    <t>　　　　施設面積、館長名、職員数、創設年等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</si>
  <si>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</si>
  <si>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</si>
  <si>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</si>
  <si>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</si>
  <si>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　　　　蔵書冊数、資料費　 （</t>
    <phoneticPr fontId="2"/>
  </si>
  <si>
    <t>）</t>
    <phoneticPr fontId="2"/>
  </si>
  <si>
    <t>５</t>
    <phoneticPr fontId="2"/>
  </si>
  <si>
    <t>　　　　年間購入冊数、寄贈等冊数、受入冊数</t>
    <phoneticPr fontId="2"/>
  </si>
  <si>
    <t>　　　　開館日数、個人貸出、予約件数、相互貸借、複写、</t>
    <phoneticPr fontId="2"/>
  </si>
  <si>
    <t>　　　　レファレンス</t>
    <phoneticPr fontId="2"/>
  </si>
  <si>
    <t>　　　　登録者、一人当たり貸出・蔵書・資料費、</t>
    <phoneticPr fontId="2"/>
  </si>
  <si>
    <t>　　　　職員当たり奉仕人口等</t>
    <phoneticPr fontId="2"/>
  </si>
  <si>
    <t>６</t>
    <phoneticPr fontId="2"/>
  </si>
  <si>
    <t>７</t>
    <phoneticPr fontId="2"/>
  </si>
  <si>
    <t>収録対象</t>
    <phoneticPr fontId="2"/>
  </si>
  <si>
    <t>　　　公立図書館は図書館法第２条でいう図書館を対象とし、その他</t>
    <phoneticPr fontId="2"/>
  </si>
  <si>
    <t>　　　（公社）日本図書館協会『公共図書館調査』がこれまで集計対象</t>
    <phoneticPr fontId="2"/>
  </si>
  <si>
    <t>　　とした図書館。公民館図書室は対象としていない。</t>
    <phoneticPr fontId="2"/>
  </si>
  <si>
    <t>公共図書館一覧　・・・・・・・・・・・・・・・・・・・・・・・・・・・・・・・・・・・・・・・・</t>
    <phoneticPr fontId="2"/>
  </si>
  <si>
    <t>運営　・・・・・・・・・・・・・・・・・・・・・・・・・・・・・・・・・・・・・・・・・・・・・・・・・・</t>
    <phoneticPr fontId="2"/>
  </si>
  <si>
    <t>施設・職員　・・・・・・・・・・・・・・・・・・・・・・・・・・・・・・・・・・・・・・・・・・・・・</t>
    <phoneticPr fontId="2"/>
  </si>
  <si>
    <t>奉仕状況（１） ・・・・・・・・・・・・・・・・・・・・・・・・・・・・・・・・・・・・・・・・・・・</t>
    <phoneticPr fontId="2"/>
  </si>
  <si>
    <t>資料（２） ・・・・・・・・・・・・・・・・・・・・・・・・・・・・・・・・・・・・・・・・・・・・・・・</t>
    <phoneticPr fontId="2"/>
  </si>
  <si>
    <t>経費・資料（１） ・・・・・・・・・・・・・・・・・・・・・・・・・・・・・・・・・・・・・・・・・・</t>
    <phoneticPr fontId="2"/>
  </si>
  <si>
    <t>奉仕状況（２） ・・・・・・・・・・・・・・・・・・・・・・・・・・・・・・・・・・・・・・・・・・・</t>
    <phoneticPr fontId="2"/>
  </si>
  <si>
    <t>岡山県立図書館</t>
    <rPh sb="0" eb="2">
      <t>オカヤマ</t>
    </rPh>
    <rPh sb="2" eb="4">
      <t>ケンリツ</t>
    </rPh>
    <rPh sb="4" eb="7">
      <t>トショカン</t>
    </rPh>
    <phoneticPr fontId="2"/>
  </si>
  <si>
    <t>※　｢奉仕人口｣は、岡山県住民基本台帳2022年１月１日現在のものである。</t>
    <rPh sb="3" eb="5">
      <t>ホウシ</t>
    </rPh>
    <rPh sb="5" eb="7">
      <t>ジンコウ</t>
    </rPh>
    <rPh sb="10" eb="13">
      <t>オカヤマケン</t>
    </rPh>
    <rPh sb="13" eb="15">
      <t>ジュウミン</t>
    </rPh>
    <rPh sb="15" eb="17">
      <t>キホン</t>
    </rPh>
    <rPh sb="17" eb="19">
      <t>ダイチョウ</t>
    </rPh>
    <rPh sb="23" eb="24">
      <t>ネン</t>
    </rPh>
    <rPh sb="25" eb="26">
      <t>ツキ</t>
    </rPh>
    <rPh sb="27" eb="28">
      <t>ニチ</t>
    </rPh>
    <rPh sb="28" eb="30">
      <t>ゲンザイ</t>
    </rPh>
    <phoneticPr fontId="2"/>
  </si>
  <si>
    <t>祝日開館</t>
    <rPh sb="0" eb="4">
      <t>シュクジツカイカン</t>
    </rPh>
    <phoneticPr fontId="2"/>
  </si>
  <si>
    <t>英田郡西粟倉村影石33-1</t>
  </si>
  <si>
    <t>〒</t>
  </si>
  <si>
    <t>〒</t>
    <phoneticPr fontId="2"/>
  </si>
  <si>
    <t>-</t>
    <phoneticPr fontId="2"/>
  </si>
  <si>
    <t>700-0823</t>
  </si>
  <si>
    <t>岡山市北区丸の内2丁目6-30</t>
  </si>
  <si>
    <t>玉野市宇野1丁目38-1</t>
  </si>
  <si>
    <t>707-8501</t>
  </si>
  <si>
    <t>美作市栄町35</t>
  </si>
  <si>
    <t>0868-72-1135</t>
  </si>
  <si>
    <t>0868-72-1145</t>
  </si>
  <si>
    <t>赤磐市下市325-1</t>
  </si>
  <si>
    <t>赤磐市松木621-1</t>
  </si>
  <si>
    <t>美作市福本806-1</t>
  </si>
  <si>
    <t>祝日（月曜日の場合はその翌日も休館）</t>
  </si>
  <si>
    <t>和気郡和気町尺所2-7</t>
  </si>
  <si>
    <t>和気郡和気町父井原430-1</t>
  </si>
  <si>
    <t>小田郡矢掛町矢掛2677-1</t>
  </si>
  <si>
    <t>苫田郡鏡野町竹田663-7</t>
  </si>
  <si>
    <t>国民の祝日</t>
  </si>
  <si>
    <t>岡山市北区幸町10-16</t>
  </si>
  <si>
    <t>岡山市南区浦安南町493-2</t>
  </si>
  <si>
    <t>岡山市北区伊島町2丁目9-38</t>
  </si>
  <si>
    <t>岡山市北区建部町福渡487-1</t>
  </si>
  <si>
    <t>岡山市東区瀬戸町下188-2</t>
  </si>
  <si>
    <t>倉敷市中央2丁目6-1</t>
  </si>
  <si>
    <t>倉敷市児島味野2丁目2-37</t>
  </si>
  <si>
    <t>倉敷市玉島1丁目2-37</t>
  </si>
  <si>
    <t>倉敷市水島青葉町4-40</t>
  </si>
  <si>
    <t>倉敷市真備町箭田47-1</t>
  </si>
  <si>
    <t>倉敷市船穂町船穂1702-1</t>
  </si>
  <si>
    <t>津山市加茂町塔中113-6</t>
  </si>
  <si>
    <t>笠岡市六番町1-15</t>
  </si>
  <si>
    <t>井原市井原町1260-1</t>
  </si>
  <si>
    <t>井原市芳井町吉井4058-1</t>
  </si>
  <si>
    <t>総社市中央3丁目10-113</t>
  </si>
  <si>
    <t>瀬戸内市邑久町尾張465-1</t>
  </si>
  <si>
    <t>真庭市勝山53-1</t>
  </si>
  <si>
    <t>真庭市鍋屋17-1</t>
  </si>
  <si>
    <t>浅口市金光町占見新田790-1</t>
  </si>
  <si>
    <t>久米郡美咲町西川1001-7</t>
  </si>
  <si>
    <t>加賀郡吉備中央町下加茂1073-1</t>
  </si>
  <si>
    <t>加賀郡吉備中央町豊野1-2</t>
  </si>
  <si>
    <t>新見市新見123-2</t>
  </si>
  <si>
    <t>月曜日が祝日の場合はその翌日</t>
  </si>
  <si>
    <t>備前市西片上17-2</t>
  </si>
  <si>
    <t>備前市日生町日生241-87</t>
  </si>
  <si>
    <t>勝田郡勝央町勝間田207-4</t>
  </si>
  <si>
    <t>久米郡久米南町下弓削515-1</t>
  </si>
  <si>
    <t>-</t>
    <phoneticPr fontId="2"/>
  </si>
  <si>
    <t>-</t>
    <phoneticPr fontId="2"/>
  </si>
  <si>
    <t>都窪郡早島町前潟370-1</t>
  </si>
  <si>
    <t>祝日月曜日（開館日）の翌日</t>
  </si>
  <si>
    <t>土日を除く祝日の翌日</t>
  </si>
  <si>
    <t>※　｢奉仕人口｣は、岡山県住民基本台帳 令和6(2024)年１月１日現在のものである。</t>
    <rPh sb="3" eb="5">
      <t>ホウシ</t>
    </rPh>
    <rPh sb="5" eb="7">
      <t>ジンコウ</t>
    </rPh>
    <rPh sb="10" eb="13">
      <t>オカヤマケン</t>
    </rPh>
    <rPh sb="13" eb="15">
      <t>ジュウミン</t>
    </rPh>
    <rPh sb="15" eb="17">
      <t>キホン</t>
    </rPh>
    <rPh sb="17" eb="19">
      <t>ダイチョウ</t>
    </rPh>
    <rPh sb="20" eb="22">
      <t>レイワ</t>
    </rPh>
    <rPh sb="29" eb="30">
      <t>ネン</t>
    </rPh>
    <rPh sb="31" eb="32">
      <t>ツキ</t>
    </rPh>
    <rPh sb="33" eb="34">
      <t>ニチ</t>
    </rPh>
    <rPh sb="34" eb="36">
      <t>ゲンザイ</t>
    </rPh>
    <phoneticPr fontId="2"/>
  </si>
  <si>
    <t>職員数（人）  　　　2024.4.1現在</t>
    <rPh sb="0" eb="2">
      <t>ショクイン</t>
    </rPh>
    <rPh sb="2" eb="3">
      <t>スウ</t>
    </rPh>
    <rPh sb="4" eb="5">
      <t>ニン</t>
    </rPh>
    <rPh sb="19" eb="21">
      <t>ゲンザイ</t>
    </rPh>
    <phoneticPr fontId="2"/>
  </si>
  <si>
    <t>←W列だけは
2023(R5).1.1人口で計算</t>
    <rPh sb="2" eb="3">
      <t>レツ</t>
    </rPh>
    <rPh sb="19" eb="21">
      <t>ジンコウ</t>
    </rPh>
    <rPh sb="22" eb="24">
      <t>ケイサン</t>
    </rPh>
    <phoneticPr fontId="2"/>
  </si>
  <si>
    <t>30日に1度</t>
  </si>
  <si>
    <t>※　開館時間は、曜日により異なる場合があります。詳しくは各図書館にお問い合わせください。</t>
    <rPh sb="2" eb="6">
      <t>カイカンジカン</t>
    </rPh>
    <rPh sb="8" eb="10">
      <t>ヨウビ</t>
    </rPh>
    <rPh sb="13" eb="14">
      <t>コト</t>
    </rPh>
    <rPh sb="16" eb="18">
      <t>バアイ</t>
    </rPh>
    <rPh sb="24" eb="25">
      <t>クワ</t>
    </rPh>
    <rPh sb="28" eb="32">
      <t>カクトショカン</t>
    </rPh>
    <rPh sb="34" eb="35">
      <t>ト</t>
    </rPh>
    <rPh sb="36" eb="37">
      <t>ア</t>
    </rPh>
    <phoneticPr fontId="2"/>
  </si>
  <si>
    <t>※　人口一人当たり資料費の決算には、岡山県住民基本台帳令和５(2023)年１月現在の数値を、予算には、同令和６(2024)年１月現在の数値を使用した。</t>
    <rPh sb="2" eb="4">
      <t>ジンコウ</t>
    </rPh>
    <rPh sb="4" eb="6">
      <t>ヒトリ</t>
    </rPh>
    <rPh sb="6" eb="7">
      <t>ア</t>
    </rPh>
    <rPh sb="9" eb="12">
      <t>シリョウヒ</t>
    </rPh>
    <rPh sb="13" eb="15">
      <t>ケッサン</t>
    </rPh>
    <rPh sb="18" eb="21">
      <t>オカヤマケン</t>
    </rPh>
    <rPh sb="21" eb="23">
      <t>ジュウミン</t>
    </rPh>
    <rPh sb="23" eb="25">
      <t>キホン</t>
    </rPh>
    <rPh sb="25" eb="27">
      <t>ダイチョウ</t>
    </rPh>
    <rPh sb="27" eb="29">
      <t>レイワ</t>
    </rPh>
    <rPh sb="36" eb="37">
      <t>ネン</t>
    </rPh>
    <rPh sb="38" eb="39">
      <t>ツキ</t>
    </rPh>
    <rPh sb="39" eb="41">
      <t>ゲンザイ</t>
    </rPh>
    <rPh sb="42" eb="44">
      <t>スウチ</t>
    </rPh>
    <rPh sb="51" eb="52">
      <t>ドウ</t>
    </rPh>
    <rPh sb="52" eb="54">
      <t>レイワ</t>
    </rPh>
    <phoneticPr fontId="2"/>
  </si>
  <si>
    <t>浅口市鴨方町鴨方2244-13</t>
  </si>
  <si>
    <t>岡山市立中央図書館</t>
  </si>
  <si>
    <t>岡山市立幸町図書館</t>
  </si>
  <si>
    <t>岡山市立浦安総合公園図書館</t>
  </si>
  <si>
    <t>岡山市立足守図書館</t>
  </si>
  <si>
    <t>岡山市立伊島図書館</t>
  </si>
  <si>
    <t>岡山市立建部町図書館</t>
  </si>
  <si>
    <t>岡山市立御津図書館</t>
  </si>
  <si>
    <t>岡山市立瀬戸町図書館</t>
  </si>
  <si>
    <t>岡山市立灘崎図書館</t>
  </si>
  <si>
    <t>倉敷市立中央図書館</t>
  </si>
  <si>
    <t>倉敷市立水島図書館</t>
  </si>
  <si>
    <t>倉敷市立児島図書館</t>
  </si>
  <si>
    <t>倉敷市立玉島図書館</t>
  </si>
  <si>
    <t>倉敷市立船穂図書館</t>
  </si>
  <si>
    <t>倉敷市立真備図書館</t>
  </si>
  <si>
    <t>津山市立図書館</t>
  </si>
  <si>
    <t>津山市立加茂町図書館</t>
  </si>
  <si>
    <t>津山市立久米図書館</t>
  </si>
  <si>
    <t>津山市立勝北図書館</t>
  </si>
  <si>
    <t>玉野市立図書館</t>
  </si>
  <si>
    <t>笠岡市立図書館</t>
  </si>
  <si>
    <t>井原市井原図書館</t>
  </si>
  <si>
    <t>井原市芳井図書館</t>
  </si>
  <si>
    <t>井原市美星図書館</t>
  </si>
  <si>
    <t>総社市図書館</t>
  </si>
  <si>
    <t>高梁市図書館</t>
  </si>
  <si>
    <t>新見市立中央図書館</t>
  </si>
  <si>
    <t>備前市立図書館</t>
  </si>
  <si>
    <t>備前市立図書館日生分館</t>
  </si>
  <si>
    <t>備前市立図書館吉永分館</t>
  </si>
  <si>
    <t>瀬戸内市民図書館</t>
  </si>
  <si>
    <t>瀬戸内市牛窓図書館</t>
  </si>
  <si>
    <t>瀬戸内市長船図書館</t>
  </si>
  <si>
    <t>赤磐市立中央図書館</t>
  </si>
  <si>
    <t>赤磐市立赤坂図書館</t>
  </si>
  <si>
    <t>赤磐市立熊山図書館</t>
  </si>
  <si>
    <t>赤磐市立吉井図書館</t>
  </si>
  <si>
    <t>真庭市立中央図書館</t>
  </si>
  <si>
    <t>真庭市立久世図書館</t>
  </si>
  <si>
    <t>真庭市立蒜山図書館</t>
  </si>
  <si>
    <t>真庭市立落合図書館</t>
  </si>
  <si>
    <t>真庭市立北房図書館</t>
  </si>
  <si>
    <t>真庭市立美甘図書館</t>
  </si>
  <si>
    <t>真庭市立湯原図書館</t>
  </si>
  <si>
    <t>美作市立中央図書館</t>
  </si>
  <si>
    <t>美作市立英田図書館</t>
  </si>
  <si>
    <t>美作市立大原図書館</t>
  </si>
  <si>
    <t>美作市立作東図書館</t>
  </si>
  <si>
    <t>美作市立東粟倉図書館</t>
  </si>
  <si>
    <t>美作市立勝田図書館</t>
  </si>
  <si>
    <t>浅口市立鴨方図書館</t>
  </si>
  <si>
    <t>浅口市立金光さつき図書館</t>
  </si>
  <si>
    <t>浅口市立寄島図書館</t>
  </si>
  <si>
    <t>和気町立図書館</t>
  </si>
  <si>
    <t>和気町立佐伯図書館</t>
  </si>
  <si>
    <t>早島町立図書館</t>
  </si>
  <si>
    <t>里庄町立図書館</t>
  </si>
  <si>
    <t>矢掛町立図書館</t>
  </si>
  <si>
    <t>鏡野町立図書館</t>
  </si>
  <si>
    <t>勝央図書館</t>
  </si>
  <si>
    <t>奈義町立図書館</t>
  </si>
  <si>
    <t>あわくら図書館</t>
  </si>
  <si>
    <t>久米南町図書館</t>
  </si>
  <si>
    <t>美咲町立中央図書館</t>
  </si>
  <si>
    <t>709-3717</t>
  </si>
  <si>
    <t>久米郡美咲町原田3100-1</t>
  </si>
  <si>
    <t>美咲町立旭図書館</t>
  </si>
  <si>
    <t>美咲町立柵原図書館</t>
  </si>
  <si>
    <t>かもがわ図書館</t>
  </si>
  <si>
    <t>ロマン高原かよう図書館</t>
  </si>
  <si>
    <t>金光図書館</t>
  </si>
  <si>
    <t>最上図書館</t>
  </si>
  <si>
    <t>年末年始</t>
  </si>
  <si>
    <t>資料整理期間</t>
  </si>
  <si>
    <t>毎月第2日曜日</t>
  </si>
  <si>
    <t>毎週水曜日</t>
  </si>
  <si>
    <t>毎月最終金曜日</t>
  </si>
  <si>
    <t>毎月最終火曜日</t>
  </si>
  <si>
    <t>毎月第4月曜日</t>
  </si>
  <si>
    <t>毎週-曜日</t>
  </si>
  <si>
    <t>14日に1度</t>
  </si>
  <si>
    <t>60日に1度</t>
  </si>
  <si>
    <t>毎週火曜日</t>
  </si>
  <si>
    <t>毎月月末</t>
  </si>
  <si>
    <t>毎月最終木曜日</t>
  </si>
  <si>
    <t>毎月第3日曜日</t>
  </si>
  <si>
    <t>夏まつり里庄・産業文化祭開催日</t>
  </si>
  <si>
    <t>毎月最終月曜日</t>
  </si>
  <si>
    <t>単独</t>
  </si>
  <si>
    <t>大西　治郎</t>
  </si>
  <si>
    <t>永田　朱美</t>
  </si>
  <si>
    <t>1918.12.00</t>
  </si>
  <si>
    <t>複合（併設含む）</t>
  </si>
  <si>
    <t>矢納　郁子</t>
  </si>
  <si>
    <t>1983.05.00</t>
  </si>
  <si>
    <t>西尾　浩至</t>
  </si>
  <si>
    <t>1990.04.00</t>
  </si>
  <si>
    <t>冨谷　忠明</t>
  </si>
  <si>
    <t>非常勤</t>
  </si>
  <si>
    <t>兼務</t>
  </si>
  <si>
    <t>1971.05.00</t>
  </si>
  <si>
    <t>浅沼　清宏</t>
  </si>
  <si>
    <t>中央館と兼務</t>
  </si>
  <si>
    <t>1958.08.00</t>
  </si>
  <si>
    <t>杉山　良暢</t>
  </si>
  <si>
    <t>2007.01.22</t>
  </si>
  <si>
    <t>岸　優子</t>
  </si>
  <si>
    <t>1987.08.00</t>
  </si>
  <si>
    <t>羽原　ひとみ</t>
  </si>
  <si>
    <t>宮本　嘉彦</t>
  </si>
  <si>
    <t>1994.12.00</t>
  </si>
  <si>
    <t>梶田　貴代</t>
  </si>
  <si>
    <t>1968.04.01</t>
  </si>
  <si>
    <t>門脇　美葉</t>
  </si>
  <si>
    <t>1974.05.01</t>
  </si>
  <si>
    <t>多田　千江子</t>
  </si>
  <si>
    <t>1973.06.19</t>
  </si>
  <si>
    <t>岡田　浩子</t>
  </si>
  <si>
    <t>1949.03.01</t>
  </si>
  <si>
    <t>山賀　ヤヨイ</t>
  </si>
  <si>
    <t>2000.04.01</t>
  </si>
  <si>
    <t>原田　栄一</t>
  </si>
  <si>
    <t>菊入　典子</t>
  </si>
  <si>
    <t>1978.04.01</t>
  </si>
  <si>
    <t>2004.10.01</t>
  </si>
  <si>
    <t>1992.12.00</t>
  </si>
  <si>
    <t>1998.04.28</t>
  </si>
  <si>
    <t>正子　敦司</t>
  </si>
  <si>
    <t>1944.05.00</t>
  </si>
  <si>
    <t>徳山　佳代子</t>
  </si>
  <si>
    <t>1954.07.00</t>
  </si>
  <si>
    <t>竹井　博範</t>
  </si>
  <si>
    <t>1956.09.22</t>
  </si>
  <si>
    <t>1996.03.01</t>
  </si>
  <si>
    <t>2006.04.01</t>
  </si>
  <si>
    <t>小原　純</t>
  </si>
  <si>
    <t>1982.05.00</t>
  </si>
  <si>
    <t>上森　智子</t>
  </si>
  <si>
    <t>1953.12.00</t>
  </si>
  <si>
    <t>藤森　貴広</t>
  </si>
  <si>
    <t>1968.09.25</t>
  </si>
  <si>
    <t>髙橋　清隆</t>
  </si>
  <si>
    <t>1986.04.01</t>
  </si>
  <si>
    <t>2005.03.22</t>
  </si>
  <si>
    <t>小林　裕治</t>
  </si>
  <si>
    <t>2010.04.01</t>
  </si>
  <si>
    <t>2016.06.01</t>
  </si>
  <si>
    <t>矢部　寿</t>
  </si>
  <si>
    <t>1991.04.01</t>
  </si>
  <si>
    <t>戸川　陽子</t>
  </si>
  <si>
    <t>1971.03.00</t>
  </si>
  <si>
    <t>社　清仁</t>
  </si>
  <si>
    <t>2001.09.01</t>
  </si>
  <si>
    <t>難波　均至</t>
  </si>
  <si>
    <t>1999.03.27</t>
  </si>
  <si>
    <t>西川　正</t>
  </si>
  <si>
    <t>1907.04.00</t>
  </si>
  <si>
    <t>谷岡　理江</t>
  </si>
  <si>
    <t>1997.04.17</t>
  </si>
  <si>
    <t>福井　学</t>
  </si>
  <si>
    <t>2005.03.31</t>
  </si>
  <si>
    <t>尾崎　ひろみ</t>
  </si>
  <si>
    <t>2016.04.01</t>
  </si>
  <si>
    <t>畦崎　智世</t>
  </si>
  <si>
    <t>石田　美智香</t>
  </si>
  <si>
    <t>長須　久美子</t>
  </si>
  <si>
    <t>万殿　直樹</t>
  </si>
  <si>
    <t>2016.09.29</t>
  </si>
  <si>
    <t>佐藤　秀志</t>
  </si>
  <si>
    <t>1983.02.00</t>
  </si>
  <si>
    <t>中嶋　利恵</t>
  </si>
  <si>
    <t>2003.11.01</t>
  </si>
  <si>
    <t>山本　峯廣</t>
  </si>
  <si>
    <t>2009.04.01</t>
  </si>
  <si>
    <t>森元　純一</t>
  </si>
  <si>
    <t>1992.07.17</t>
  </si>
  <si>
    <t>1999.02.02</t>
  </si>
  <si>
    <t>芝原　孝典</t>
  </si>
  <si>
    <t>1987.05.00</t>
  </si>
  <si>
    <t>高田　正信</t>
  </si>
  <si>
    <t>1993.06.00</t>
  </si>
  <si>
    <t>森　千恵</t>
  </si>
  <si>
    <t>1999.04.01</t>
  </si>
  <si>
    <t>樫田　博史</t>
  </si>
  <si>
    <t>2003.03.27</t>
  </si>
  <si>
    <t>神田　寿則</t>
  </si>
  <si>
    <t>2001.10.02</t>
  </si>
  <si>
    <t>和田　潤司</t>
  </si>
  <si>
    <t>1994.04.25</t>
  </si>
  <si>
    <t>関　正治</t>
  </si>
  <si>
    <t>2020.04.05</t>
  </si>
  <si>
    <t>直原　徳賢</t>
  </si>
  <si>
    <t>2001.02.01</t>
  </si>
  <si>
    <t>平賀　慎一郎</t>
  </si>
  <si>
    <t>2007.09.28</t>
  </si>
  <si>
    <t>1997.03.12</t>
  </si>
  <si>
    <t>2000.04.28</t>
  </si>
  <si>
    <t>葛原　克則</t>
  </si>
  <si>
    <t>2011.12.13</t>
  </si>
  <si>
    <t>和田　一真</t>
  </si>
  <si>
    <t>1943.09.08</t>
  </si>
  <si>
    <t>稲荷　日應</t>
  </si>
  <si>
    <t>1962.04.00</t>
  </si>
  <si>
    <t>*:</t>
  </si>
  <si>
    <t>瀬戸内市長船町土師277-4</t>
  </si>
  <si>
    <t>0869-26-8009</t>
  </si>
  <si>
    <t>-</t>
    <phoneticPr fontId="2"/>
  </si>
  <si>
    <t>毎週月・水曜日</t>
    <phoneticPr fontId="2"/>
  </si>
  <si>
    <t>月曜日が休日の場合は翌日、1月､4月､7月､10月の第2木曜日</t>
    <phoneticPr fontId="2"/>
  </si>
  <si>
    <t>30日に1度</t>
    <rPh sb="2" eb="3">
      <t>ニチ</t>
    </rPh>
    <phoneticPr fontId="2"/>
  </si>
  <si>
    <t>毎月第2345月曜日
最終金曜日</t>
    <rPh sb="8" eb="10">
      <t>ヨウビ</t>
    </rPh>
    <rPh sb="11" eb="13">
      <t>サイシュウ</t>
    </rPh>
    <phoneticPr fontId="2"/>
  </si>
  <si>
    <t>資料整理期間</t>
    <phoneticPr fontId="2"/>
  </si>
  <si>
    <t>元日、入居ビルと市庁舎の法定電気点検日</t>
    <phoneticPr fontId="2"/>
  </si>
  <si>
    <t>祝日の翌日、市庁舎の法定電気点検日</t>
  </si>
  <si>
    <t>月曜日が祝休日の場合は開館し、その直後の祝休日以外の日に休館</t>
  </si>
  <si>
    <t>祝日の翌日、月末日（土日を除く）</t>
  </si>
  <si>
    <t>月曜日が祝日の場合は開館し、翌火曜日を休館</t>
  </si>
  <si>
    <t>館内整理日、月曜日が祝休日の場合はその翌日を休館</t>
  </si>
  <si>
    <t>月末近くの平日、祝日の翌日</t>
  </si>
  <si>
    <t>創立記念日・夏期・金曜日午前は休館、毎月10・22日は開館</t>
  </si>
  <si>
    <t>12/16～1/15、最上稲荷の年中行事執行の日</t>
  </si>
  <si>
    <t>30日に1度</t>
    <phoneticPr fontId="2"/>
  </si>
  <si>
    <t>祝日、月曜日が祝日にあたる場合はその翌日（臨時開館する場合もあり）</t>
    <rPh sb="4" eb="6">
      <t>ヨウビ</t>
    </rPh>
    <phoneticPr fontId="2"/>
  </si>
  <si>
    <t>祝日、月・水曜日が祝日にあたる場合はその翌日（臨時開館する場合もあり）</t>
    <rPh sb="6" eb="8">
      <t>ヨウビ</t>
    </rPh>
    <phoneticPr fontId="2"/>
  </si>
  <si>
    <t>祝日、水曜日が祝日にあたる場合はその翌日</t>
    <rPh sb="4" eb="6">
      <t>ヨウビ</t>
    </rPh>
    <phoneticPr fontId="2"/>
  </si>
  <si>
    <t>*</t>
    <phoneticPr fontId="2"/>
  </si>
  <si>
    <t>国民の祝日、最終水曜日</t>
    <phoneticPr fontId="2"/>
  </si>
  <si>
    <r>
      <t xml:space="preserve">毎月最終水曜日
</t>
    </r>
    <r>
      <rPr>
        <sz val="10"/>
        <rFont val="ＭＳ Ｐゴシック"/>
        <family val="3"/>
        <charset val="128"/>
      </rPr>
      <t>（祝日の場合は前週の水曜日）</t>
    </r>
    <phoneticPr fontId="2"/>
  </si>
  <si>
    <t>祝日（ハッピーマンデーを除く）直後の平日</t>
    <phoneticPr fontId="2"/>
  </si>
  <si>
    <r>
      <t xml:space="preserve">毎月最終金曜日
</t>
    </r>
    <r>
      <rPr>
        <sz val="10"/>
        <rFont val="ＭＳ Ｐゴシック"/>
        <family val="3"/>
        <charset val="128"/>
      </rPr>
      <t>（6～8月、12月を除く）</t>
    </r>
    <phoneticPr fontId="2"/>
  </si>
  <si>
    <t>約30日に1度</t>
    <rPh sb="3" eb="4">
      <t>ニチ</t>
    </rPh>
    <phoneticPr fontId="2"/>
  </si>
  <si>
    <t>毎週土・日曜日</t>
    <phoneticPr fontId="2"/>
  </si>
  <si>
    <t>毎月第3日曜日</t>
    <phoneticPr fontId="2"/>
  </si>
  <si>
    <t>2週間に1度</t>
    <phoneticPr fontId="2"/>
  </si>
  <si>
    <t>祝日</t>
    <phoneticPr fontId="2"/>
  </si>
  <si>
    <t>祝日（月曜日の場合はその翌日も休館）、月末日（土・日曜日を除く。）</t>
    <rPh sb="19" eb="22">
      <t>ゲツマツニチ</t>
    </rPh>
    <rPh sb="23" eb="24">
      <t>ツチ</t>
    </rPh>
    <rPh sb="25" eb="28">
      <t>ニチヨウビ</t>
    </rPh>
    <rPh sb="29" eb="30">
      <t>ノゾ</t>
    </rPh>
    <phoneticPr fontId="2"/>
  </si>
  <si>
    <t>祝日（月曜日の場合はその翌日も休館）、月末日（土・日曜日を除く。）</t>
    <phoneticPr fontId="2"/>
  </si>
  <si>
    <t>祝日（月曜日の場合はその翌日も休館）</t>
    <phoneticPr fontId="2"/>
  </si>
  <si>
    <t>毎月最終平日</t>
    <phoneticPr fontId="2"/>
  </si>
  <si>
    <t>祝日開館の翌日</t>
    <phoneticPr fontId="2"/>
  </si>
  <si>
    <t>-</t>
    <phoneticPr fontId="2"/>
  </si>
  <si>
    <t>毎月
第3日曜日･最終平日</t>
    <rPh sb="9" eb="11">
      <t>サイシュウ</t>
    </rPh>
    <rPh sb="11" eb="13">
      <t>ヘイジツ</t>
    </rPh>
    <phoneticPr fontId="2"/>
  </si>
  <si>
    <t>15日に1度</t>
    <rPh sb="2" eb="3">
      <t>ニチ</t>
    </rPh>
    <phoneticPr fontId="2"/>
  </si>
  <si>
    <t>毎週水曜日のみ開館（予約制）</t>
    <rPh sb="0" eb="2">
      <t>マイシュウ</t>
    </rPh>
    <rPh sb="2" eb="5">
      <t>スイヨウビ</t>
    </rPh>
    <rPh sb="7" eb="9">
      <t>カイカン</t>
    </rPh>
    <rPh sb="10" eb="13">
      <t>ヨヤクセイ</t>
    </rPh>
    <phoneticPr fontId="2"/>
  </si>
  <si>
    <t>*（中央館に一括記入）</t>
    <rPh sb="2" eb="5">
      <t>チュウオウカン</t>
    </rPh>
    <rPh sb="6" eb="10">
      <t>イッカツキニュウ</t>
    </rPh>
    <phoneticPr fontId="2"/>
  </si>
  <si>
    <t>専任</t>
    <phoneticPr fontId="2"/>
  </si>
  <si>
    <t>*</t>
    <phoneticPr fontId="2"/>
  </si>
  <si>
    <t>－</t>
  </si>
  <si>
    <t>祝日</t>
    <rPh sb="0" eb="2">
      <t>シュクジツ</t>
    </rPh>
    <phoneticPr fontId="2"/>
  </si>
  <si>
    <t>令和６(2024)年度</t>
    <rPh sb="0" eb="2">
      <t>レイワ</t>
    </rPh>
    <rPh sb="9" eb="11">
      <t>ネンド</t>
    </rPh>
    <phoneticPr fontId="2"/>
  </si>
  <si>
    <t>令和６(2024)年４月１日現在</t>
    <rPh sb="0" eb="2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/>
  </si>
  <si>
    <t>（実績は令和５(2023)年度）</t>
    <rPh sb="1" eb="3">
      <t>ジッセキ</t>
    </rPh>
    <rPh sb="4" eb="6">
      <t>レイワ</t>
    </rPh>
    <rPh sb="13" eb="15">
      <t>ネンド</t>
    </rPh>
    <phoneticPr fontId="2"/>
  </si>
  <si>
    <t>令和６年１０月発行</t>
    <rPh sb="0" eb="2">
      <t>レイワ</t>
    </rPh>
    <rPh sb="3" eb="4">
      <t>ネン</t>
    </rPh>
    <rPh sb="6" eb="7">
      <t>ガツ</t>
    </rPh>
    <rPh sb="7" eb="9">
      <t>ハッコウ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</si>
</sst>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76" formatCode="\(###&quot;・&quot;##&quot;日毎&quot;\)"/>
    <numFmt numFmtId="177" formatCode="##&quot;:&quot;##&quot;-&quot;##&quot;:&quot;##"/>
    <numFmt numFmtId="178" formatCode="0.0"/>
    <numFmt numFmtId="179" formatCode="0.00_);[Red]\(0.00\)"/>
    <numFmt numFmtId="180" formatCode="&quot;( &quot;###,###&quot; )&quot;"/>
    <numFmt numFmtId="181" formatCode="&quot;( &quot;###,##0&quot; )&quot;"/>
    <numFmt numFmtId="182" formatCode="\(##0.0\)"/>
    <numFmt numFmtId="183" formatCode="0.0%"/>
    <numFmt numFmtId="184" formatCode="#,##0.0;[Red]\-#,##0.0"/>
    <numFmt numFmtId="185" formatCode="0.0_);[Red]\(0.0\)"/>
    <numFmt numFmtId="186" formatCode="#,##0_ ;[Red]\-#,##0\ "/>
    <numFmt numFmtId="187" formatCode="0.0_ "/>
    <numFmt numFmtId="188" formatCode="#,##0_);[Red]\(#,##0\)"/>
    <numFmt numFmtId="189" formatCode="#,##0.0_ "/>
    <numFmt numFmtId="190" formatCode="#,##0.0_);[Red]\(#,##0.0\)"/>
    <numFmt numFmtId="191" formatCode="#,###,&quot;&quot;"/>
    <numFmt numFmtId="192" formatCode="#,##0;&quot;△ &quot;#,##0"/>
    <numFmt numFmtId="193" formatCode="[DBNum3][$-411]0&quot;年度&quot;"/>
    <numFmt numFmtId="194" formatCode="[DBNum3][$-411]0&quot;年４月１日現在&quot;"/>
    <numFmt numFmtId="195" formatCode="[DBNum3]&quot;実績は&quot;[$-411]0&quot;年度&quot;"/>
    <numFmt numFmtId="196" formatCode="0&quot;予算、&quot;"/>
    <numFmt numFmtId="197" formatCode="0&quot;決算&quot;"/>
    <numFmt numFmtId="198" formatCode="&quot;毎週&quot;@&quot;曜日&quot;"/>
    <numFmt numFmtId="199" formatCode="&quot;毎月第&quot;@&quot;曜日&quot;"/>
    <numFmt numFmtId="200" formatCode="&quot;資料(&quot;0&quot;年3月末)&quot;"/>
    <numFmt numFmtId="201" formatCode="&quot;資料費(&quot;0&quot;年度予算)&quot;"/>
    <numFmt numFmtId="202" formatCode="&quot;資料費(&quot;0&quot;年度決算)&quot;"/>
    <numFmt numFmtId="203" formatCode="&quot;毎月&quot;@&quot;曜日&quot;"/>
    <numFmt numFmtId="204" formatCode="[&lt;=999]000;[&lt;=9999]000\-00;000\-0000"/>
    <numFmt numFmtId="205" formatCode="#,##0.000;[Red]\-#,##0.000"/>
    <numFmt numFmtId="206" formatCode="#,##0.000000;[Red]\-#,##0.000000"/>
  </numFmts>
  <fonts count="4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28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</fills>
  <borders count="1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56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0" fontId="11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1" fontId="26" fillId="0" borderId="0"/>
    <xf numFmtId="1" fontId="26" fillId="0" borderId="0"/>
    <xf numFmtId="1" fontId="26" fillId="0" borderId="0"/>
    <xf numFmtId="1" fontId="26" fillId="0" borderId="0"/>
    <xf numFmtId="1" fontId="26" fillId="0" borderId="0"/>
    <xf numFmtId="0" fontId="34" fillId="0" borderId="0">
      <alignment vertical="center"/>
    </xf>
    <xf numFmtId="0" fontId="26" fillId="0" borderId="0"/>
    <xf numFmtId="0" fontId="27" fillId="4" borderId="0" applyNumberFormat="0" applyBorder="0" applyAlignment="0" applyProtection="0">
      <alignment vertical="center"/>
    </xf>
    <xf numFmtId="0" fontId="35" fillId="0" borderId="0"/>
    <xf numFmtId="0" fontId="1" fillId="0" borderId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/>
  </cellStyleXfs>
  <cellXfs count="1846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/>
    <xf numFmtId="0" fontId="4" fillId="0" borderId="1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5" fillId="0" borderId="0" xfId="0" applyFont="1" applyFill="1" applyAlignment="1"/>
    <xf numFmtId="0" fontId="3" fillId="0" borderId="0" xfId="0" applyFont="1" applyFill="1" applyAlignment="1"/>
    <xf numFmtId="38" fontId="3" fillId="0" borderId="10" xfId="34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2" xfId="0" applyFill="1" applyBorder="1" applyAlignment="1"/>
    <xf numFmtId="0" fontId="0" fillId="0" borderId="0" xfId="0" applyFill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Border="1" applyAlignment="1"/>
    <xf numFmtId="0" fontId="0" fillId="0" borderId="0" xfId="0" applyNumberFormat="1" applyFill="1" applyAlignment="1"/>
    <xf numFmtId="182" fontId="0" fillId="0" borderId="0" xfId="0" applyNumberFormat="1" applyFill="1" applyAlignment="1"/>
    <xf numFmtId="0" fontId="4" fillId="0" borderId="0" xfId="0" applyFont="1" applyFill="1" applyAlignment="1"/>
    <xf numFmtId="38" fontId="3" fillId="0" borderId="10" xfId="34" applyFont="1" applyFill="1" applyBorder="1" applyAlignment="1">
      <alignment horizontal="right" vertical="center"/>
    </xf>
    <xf numFmtId="38" fontId="0" fillId="0" borderId="0" xfId="34" applyFont="1" applyFill="1" applyAlignment="1"/>
    <xf numFmtId="38" fontId="3" fillId="0" borderId="0" xfId="34" applyFont="1" applyFill="1" applyAlignment="1"/>
    <xf numFmtId="184" fontId="0" fillId="0" borderId="0" xfId="34" applyNumberFormat="1" applyFont="1" applyFill="1" applyAlignment="1"/>
    <xf numFmtId="38" fontId="4" fillId="0" borderId="0" xfId="34" applyFont="1" applyFill="1" applyAlignment="1"/>
    <xf numFmtId="0" fontId="4" fillId="0" borderId="0" xfId="0" applyFont="1" applyFill="1" applyAlignment="1">
      <alignment vertical="center"/>
    </xf>
    <xf numFmtId="188" fontId="0" fillId="0" borderId="0" xfId="0" applyNumberFormat="1" applyFill="1" applyAlignment="1"/>
    <xf numFmtId="40" fontId="4" fillId="0" borderId="0" xfId="34" applyNumberFormat="1" applyFont="1" applyFill="1" applyAlignment="1"/>
    <xf numFmtId="180" fontId="4" fillId="0" borderId="0" xfId="34" applyNumberFormat="1" applyFont="1" applyFill="1" applyAlignment="1"/>
    <xf numFmtId="181" fontId="4" fillId="0" borderId="0" xfId="34" applyNumberFormat="1" applyFont="1" applyFill="1" applyAlignment="1"/>
    <xf numFmtId="188" fontId="4" fillId="0" borderId="0" xfId="0" applyNumberFormat="1" applyFont="1" applyFill="1" applyAlignment="1"/>
    <xf numFmtId="0" fontId="0" fillId="0" borderId="0" xfId="0" applyFill="1" applyAlignment="1">
      <alignment wrapText="1"/>
    </xf>
    <xf numFmtId="183" fontId="0" fillId="0" borderId="0" xfId="28" applyNumberFormat="1" applyFont="1" applyFill="1" applyAlignment="1"/>
    <xf numFmtId="0" fontId="0" fillId="0" borderId="1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4" fillId="24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38" fontId="0" fillId="0" borderId="0" xfId="34" applyFont="1" applyFill="1" applyBorder="1" applyAlignment="1">
      <alignment vertical="center"/>
    </xf>
    <xf numFmtId="0" fontId="3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38" fontId="3" fillId="24" borderId="10" xfId="34" applyFont="1" applyFill="1" applyBorder="1" applyAlignment="1">
      <alignment vertical="center"/>
    </xf>
    <xf numFmtId="38" fontId="3" fillId="24" borderId="10" xfId="34" applyFont="1" applyFill="1" applyBorder="1" applyAlignment="1">
      <alignment horizontal="right" vertical="center"/>
    </xf>
    <xf numFmtId="38" fontId="0" fillId="0" borderId="0" xfId="34" applyFont="1" applyAlignment="1"/>
    <xf numFmtId="38" fontId="0" fillId="0" borderId="0" xfId="34" quotePrefix="1" applyFont="1" applyAlignment="1"/>
    <xf numFmtId="38" fontId="0" fillId="0" borderId="0" xfId="34" applyFont="1" applyAlignment="1">
      <alignment horizontal="left"/>
    </xf>
    <xf numFmtId="185" fontId="3" fillId="0" borderId="10" xfId="0" applyNumberFormat="1" applyFont="1" applyFill="1" applyBorder="1" applyAlignment="1">
      <alignment vertical="center"/>
    </xf>
    <xf numFmtId="185" fontId="3" fillId="24" borderId="10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186" fontId="3" fillId="0" borderId="10" xfId="34" applyNumberFormat="1" applyFont="1" applyFill="1" applyBorder="1" applyAlignment="1">
      <alignment horizontal="right" vertical="center"/>
    </xf>
    <xf numFmtId="49" fontId="0" fillId="0" borderId="0" xfId="34" applyNumberFormat="1" applyFont="1" applyAlignment="1">
      <alignment horizontal="left"/>
    </xf>
    <xf numFmtId="0" fontId="4" fillId="0" borderId="0" xfId="0" applyFont="1" applyFill="1" applyBorder="1" applyAlignment="1">
      <alignment horizontal="center"/>
    </xf>
    <xf numFmtId="38" fontId="3" fillId="0" borderId="0" xfId="34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186" fontId="3" fillId="24" borderId="10" xfId="34" applyNumberFormat="1" applyFont="1" applyFill="1" applyBorder="1" applyAlignment="1">
      <alignment horizontal="right" vertical="center"/>
    </xf>
    <xf numFmtId="188" fontId="3" fillId="0" borderId="10" xfId="34" applyNumberFormat="1" applyFont="1" applyFill="1" applyBorder="1" applyAlignment="1">
      <alignment horizontal="right" vertical="center"/>
    </xf>
    <xf numFmtId="188" fontId="3" fillId="0" borderId="10" xfId="34" applyNumberFormat="1" applyFont="1" applyFill="1" applyBorder="1" applyAlignment="1">
      <alignment vertical="center"/>
    </xf>
    <xf numFmtId="188" fontId="3" fillId="24" borderId="10" xfId="34" applyNumberFormat="1" applyFont="1" applyFill="1" applyBorder="1" applyAlignment="1">
      <alignment horizontal="right" vertical="center"/>
    </xf>
    <xf numFmtId="188" fontId="3" fillId="24" borderId="10" xfId="34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38" fontId="3" fillId="0" borderId="0" xfId="0" applyNumberFormat="1" applyFont="1" applyFill="1" applyBorder="1" applyAlignment="1">
      <alignment wrapText="1"/>
    </xf>
    <xf numFmtId="40" fontId="3" fillId="0" borderId="0" xfId="34" applyNumberFormat="1" applyFont="1" applyFill="1" applyBorder="1" applyAlignment="1"/>
    <xf numFmtId="38" fontId="0" fillId="0" borderId="0" xfId="34" applyFont="1" applyFill="1" applyBorder="1" applyAlignment="1"/>
    <xf numFmtId="0" fontId="0" fillId="0" borderId="16" xfId="0" applyBorder="1" applyAlignment="1"/>
    <xf numFmtId="0" fontId="3" fillId="0" borderId="16" xfId="0" applyFont="1" applyBorder="1" applyAlignment="1"/>
    <xf numFmtId="0" fontId="3" fillId="21" borderId="16" xfId="0" applyFont="1" applyFill="1" applyBorder="1" applyAlignment="1"/>
    <xf numFmtId="49" fontId="0" fillId="0" borderId="16" xfId="0" applyNumberFormat="1" applyBorder="1" applyAlignment="1">
      <alignment horizontal="right"/>
    </xf>
    <xf numFmtId="38" fontId="0" fillId="0" borderId="16" xfId="34" applyFont="1" applyBorder="1" applyAlignment="1">
      <alignment horizontal="left"/>
    </xf>
    <xf numFmtId="0" fontId="0" fillId="0" borderId="17" xfId="0" applyBorder="1" applyAlignment="1"/>
    <xf numFmtId="40" fontId="0" fillId="0" borderId="0" xfId="34" applyNumberFormat="1" applyFont="1" applyAlignment="1">
      <alignment horizontal="left"/>
    </xf>
    <xf numFmtId="0" fontId="0" fillId="0" borderId="13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3" xfId="0" applyFont="1" applyFill="1" applyBorder="1" applyAlignment="1"/>
    <xf numFmtId="0" fontId="0" fillId="0" borderId="0" xfId="0" applyFont="1" applyFill="1" applyAlignment="1">
      <alignment horizontal="right"/>
    </xf>
    <xf numFmtId="183" fontId="0" fillId="0" borderId="10" xfId="28" applyNumberFormat="1" applyFont="1" applyFill="1" applyBorder="1" applyAlignment="1">
      <alignment vertical="center"/>
    </xf>
    <xf numFmtId="188" fontId="0" fillId="10" borderId="10" xfId="0" applyNumberFormat="1" applyFill="1" applyBorder="1" applyAlignment="1"/>
    <xf numFmtId="0" fontId="0" fillId="0" borderId="10" xfId="0" applyFill="1" applyBorder="1" applyAlignment="1"/>
    <xf numFmtId="188" fontId="0" fillId="25" borderId="10" xfId="0" applyNumberFormat="1" applyFill="1" applyBorder="1" applyAlignment="1"/>
    <xf numFmtId="188" fontId="0" fillId="0" borderId="10" xfId="0" applyNumberFormat="1" applyFill="1" applyBorder="1" applyAlignment="1"/>
    <xf numFmtId="183" fontId="0" fillId="0" borderId="10" xfId="0" applyNumberFormat="1" applyFill="1" applyBorder="1" applyAlignment="1"/>
    <xf numFmtId="0" fontId="0" fillId="0" borderId="21" xfId="0" applyFont="1" applyFill="1" applyBorder="1" applyAlignment="1">
      <alignment horizontal="center" vertical="center"/>
    </xf>
    <xf numFmtId="0" fontId="3" fillId="24" borderId="15" xfId="0" applyFont="1" applyFill="1" applyBorder="1" applyAlignment="1">
      <alignment horizontal="center" vertical="center"/>
    </xf>
    <xf numFmtId="0" fontId="3" fillId="24" borderId="22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0" fontId="3" fillId="24" borderId="24" xfId="0" applyFont="1" applyFill="1" applyBorder="1" applyAlignment="1">
      <alignment horizontal="center" vertical="center"/>
    </xf>
    <xf numFmtId="0" fontId="3" fillId="24" borderId="25" xfId="0" applyFont="1" applyFill="1" applyBorder="1" applyAlignment="1">
      <alignment horizontal="center" vertical="center"/>
    </xf>
    <xf numFmtId="0" fontId="3" fillId="24" borderId="26" xfId="0" applyFont="1" applyFill="1" applyBorder="1" applyAlignment="1">
      <alignment horizontal="center" vertical="center"/>
    </xf>
    <xf numFmtId="0" fontId="3" fillId="24" borderId="2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left" vertical="center"/>
    </xf>
    <xf numFmtId="0" fontId="3" fillId="24" borderId="24" xfId="0" applyFont="1" applyFill="1" applyBorder="1" applyAlignment="1">
      <alignment horizontal="left" vertical="center"/>
    </xf>
    <xf numFmtId="0" fontId="3" fillId="24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24" borderId="15" xfId="0" applyFont="1" applyFill="1" applyBorder="1" applyAlignment="1">
      <alignment horizontal="left" vertical="center"/>
    </xf>
    <xf numFmtId="0" fontId="0" fillId="24" borderId="21" xfId="0" applyFont="1" applyFill="1" applyBorder="1" applyAlignment="1">
      <alignment horizontal="center" vertical="center"/>
    </xf>
    <xf numFmtId="0" fontId="0" fillId="24" borderId="2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24" borderId="23" xfId="0" applyFont="1" applyFill="1" applyBorder="1" applyAlignment="1">
      <alignment vertical="center"/>
    </xf>
    <xf numFmtId="0" fontId="0" fillId="24" borderId="24" xfId="0" applyFont="1" applyFill="1" applyBorder="1" applyAlignment="1">
      <alignment vertical="center"/>
    </xf>
    <xf numFmtId="0" fontId="0" fillId="24" borderId="22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24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24" borderId="23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24" borderId="24" xfId="0" applyFont="1" applyFill="1" applyBorder="1" applyAlignment="1">
      <alignment horizontal="center" vertical="center" shrinkToFit="1"/>
    </xf>
    <xf numFmtId="0" fontId="4" fillId="24" borderId="24" xfId="0" applyNumberFormat="1" applyFont="1" applyFill="1" applyBorder="1" applyAlignment="1">
      <alignment horizontal="center" vertical="center"/>
    </xf>
    <xf numFmtId="185" fontId="3" fillId="24" borderId="24" xfId="0" applyNumberFormat="1" applyFont="1" applyFill="1" applyBorder="1" applyAlignment="1">
      <alignment vertical="center"/>
    </xf>
    <xf numFmtId="0" fontId="5" fillId="24" borderId="26" xfId="0" applyFont="1" applyFill="1" applyBorder="1" applyAlignment="1">
      <alignment horizontal="right" vertical="center"/>
    </xf>
    <xf numFmtId="4" fontId="4" fillId="24" borderId="29" xfId="0" applyNumberFormat="1" applyFont="1" applyFill="1" applyBorder="1" applyAlignment="1">
      <alignment vertical="center"/>
    </xf>
    <xf numFmtId="185" fontId="3" fillId="0" borderId="11" xfId="0" applyNumberFormat="1" applyFont="1" applyFill="1" applyBorder="1" applyAlignment="1">
      <alignment horizontal="right" vertical="center"/>
    </xf>
    <xf numFmtId="185" fontId="3" fillId="0" borderId="11" xfId="0" applyNumberFormat="1" applyFont="1" applyFill="1" applyBorder="1" applyAlignment="1">
      <alignment vertical="center"/>
    </xf>
    <xf numFmtId="4" fontId="4" fillId="0" borderId="29" xfId="0" applyNumberFormat="1" applyFont="1" applyFill="1" applyBorder="1" applyAlignment="1">
      <alignment vertical="center"/>
    </xf>
    <xf numFmtId="0" fontId="4" fillId="0" borderId="24" xfId="0" applyNumberFormat="1" applyFont="1" applyFill="1" applyBorder="1" applyAlignment="1">
      <alignment horizontal="center" vertical="center"/>
    </xf>
    <xf numFmtId="185" fontId="3" fillId="0" borderId="24" xfId="0" applyNumberFormat="1" applyFont="1" applyFill="1" applyBorder="1" applyAlignment="1">
      <alignment vertical="center"/>
    </xf>
    <xf numFmtId="38" fontId="5" fillId="0" borderId="26" xfId="0" applyNumberFormat="1" applyFont="1" applyFill="1" applyBorder="1" applyAlignment="1">
      <alignment horizontal="right" vertical="center"/>
    </xf>
    <xf numFmtId="38" fontId="4" fillId="0" borderId="24" xfId="0" applyNumberFormat="1" applyFont="1" applyFill="1" applyBorder="1" applyAlignment="1">
      <alignment horizontal="center" vertical="center"/>
    </xf>
    <xf numFmtId="185" fontId="3" fillId="24" borderId="11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horizontal="right" vertical="center"/>
    </xf>
    <xf numFmtId="185" fontId="3" fillId="0" borderId="24" xfId="0" applyNumberFormat="1" applyFont="1" applyFill="1" applyBorder="1" applyAlignment="1">
      <alignment horizontal="right" vertical="center"/>
    </xf>
    <xf numFmtId="38" fontId="3" fillId="24" borderId="23" xfId="34" applyFont="1" applyFill="1" applyBorder="1" applyAlignment="1">
      <alignment vertical="center"/>
    </xf>
    <xf numFmtId="38" fontId="3" fillId="24" borderId="23" xfId="34" applyFont="1" applyFill="1" applyBorder="1" applyAlignment="1">
      <alignment horizontal="right" vertical="center"/>
    </xf>
    <xf numFmtId="38" fontId="3" fillId="24" borderId="24" xfId="34" applyFont="1" applyFill="1" applyBorder="1" applyAlignment="1">
      <alignment vertical="center"/>
    </xf>
    <xf numFmtId="38" fontId="3" fillId="24" borderId="24" xfId="34" applyFont="1" applyFill="1" applyBorder="1" applyAlignment="1">
      <alignment horizontal="right" vertical="center"/>
    </xf>
    <xf numFmtId="38" fontId="3" fillId="0" borderId="24" xfId="34" applyFont="1" applyFill="1" applyBorder="1" applyAlignment="1">
      <alignment vertical="center"/>
    </xf>
    <xf numFmtId="38" fontId="3" fillId="0" borderId="24" xfId="34" applyFont="1" applyFill="1" applyBorder="1" applyAlignment="1">
      <alignment horizontal="right" vertical="center"/>
    </xf>
    <xf numFmtId="186" fontId="0" fillId="24" borderId="10" xfId="34" applyNumberFormat="1" applyFont="1" applyFill="1" applyBorder="1" applyAlignment="1">
      <alignment horizontal="right" vertical="center"/>
    </xf>
    <xf numFmtId="186" fontId="3" fillId="24" borderId="23" xfId="34" applyNumberFormat="1" applyFont="1" applyFill="1" applyBorder="1" applyAlignment="1">
      <alignment horizontal="right" vertical="center"/>
    </xf>
    <xf numFmtId="186" fontId="3" fillId="24" borderId="24" xfId="34" applyNumberFormat="1" applyFont="1" applyFill="1" applyBorder="1" applyAlignment="1">
      <alignment horizontal="right" vertical="center"/>
    </xf>
    <xf numFmtId="186" fontId="3" fillId="0" borderId="11" xfId="34" applyNumberFormat="1" applyFont="1" applyFill="1" applyBorder="1" applyAlignment="1">
      <alignment horizontal="right" vertical="center"/>
    </xf>
    <xf numFmtId="186" fontId="3" fillId="0" borderId="23" xfId="34" applyNumberFormat="1" applyFont="1" applyFill="1" applyBorder="1" applyAlignment="1">
      <alignment horizontal="right" vertical="center"/>
    </xf>
    <xf numFmtId="186" fontId="3" fillId="0" borderId="24" xfId="34" applyNumberFormat="1" applyFont="1" applyFill="1" applyBorder="1" applyAlignment="1">
      <alignment horizontal="right" vertical="center"/>
    </xf>
    <xf numFmtId="0" fontId="3" fillId="24" borderId="24" xfId="0" applyFont="1" applyFill="1" applyBorder="1" applyAlignment="1">
      <alignment horizontal="center" vertical="center" shrinkToFit="1"/>
    </xf>
    <xf numFmtId="188" fontId="3" fillId="24" borderId="23" xfId="34" applyNumberFormat="1" applyFont="1" applyFill="1" applyBorder="1" applyAlignment="1">
      <alignment horizontal="right" vertical="center"/>
    </xf>
    <xf numFmtId="188" fontId="3" fillId="24" borderId="24" xfId="34" applyNumberFormat="1" applyFont="1" applyFill="1" applyBorder="1" applyAlignment="1">
      <alignment horizontal="right" vertical="center"/>
    </xf>
    <xf numFmtId="188" fontId="3" fillId="0" borderId="23" xfId="34" applyNumberFormat="1" applyFont="1" applyFill="1" applyBorder="1" applyAlignment="1">
      <alignment vertical="center"/>
    </xf>
    <xf numFmtId="188" fontId="3" fillId="0" borderId="24" xfId="34" applyNumberFormat="1" applyFont="1" applyFill="1" applyBorder="1" applyAlignment="1">
      <alignment vertical="center"/>
    </xf>
    <xf numFmtId="188" fontId="3" fillId="0" borderId="24" xfId="34" applyNumberFormat="1" applyFont="1" applyFill="1" applyBorder="1" applyAlignment="1">
      <alignment horizontal="right" vertical="center"/>
    </xf>
    <xf numFmtId="188" fontId="3" fillId="24" borderId="23" xfId="34" applyNumberFormat="1" applyFont="1" applyFill="1" applyBorder="1" applyAlignment="1">
      <alignment vertical="center"/>
    </xf>
    <xf numFmtId="188" fontId="3" fillId="24" borderId="24" xfId="34" applyNumberFormat="1" applyFont="1" applyFill="1" applyBorder="1" applyAlignment="1">
      <alignment vertical="center"/>
    </xf>
    <xf numFmtId="188" fontId="3" fillId="0" borderId="11" xfId="34" applyNumberFormat="1" applyFont="1" applyFill="1" applyBorder="1" applyAlignment="1">
      <alignment horizontal="right" vertical="center"/>
    </xf>
    <xf numFmtId="188" fontId="3" fillId="0" borderId="23" xfId="34" applyNumberFormat="1" applyFont="1" applyFill="1" applyBorder="1" applyAlignment="1">
      <alignment horizontal="right" vertical="center"/>
    </xf>
    <xf numFmtId="188" fontId="3" fillId="0" borderId="23" xfId="34" applyNumberFormat="1" applyFont="1" applyFill="1" applyBorder="1" applyAlignment="1">
      <alignment horizontal="right" vertical="center" shrinkToFit="1"/>
    </xf>
    <xf numFmtId="185" fontId="3" fillId="24" borderId="19" xfId="0" applyNumberFormat="1" applyFont="1" applyFill="1" applyBorder="1" applyAlignment="1">
      <alignment vertical="center"/>
    </xf>
    <xf numFmtId="188" fontId="0" fillId="0" borderId="15" xfId="0" applyNumberFormat="1" applyFill="1" applyBorder="1" applyAlignment="1"/>
    <xf numFmtId="188" fontId="0" fillId="0" borderId="11" xfId="0" applyNumberFormat="1" applyFill="1" applyBorder="1" applyAlignment="1"/>
    <xf numFmtId="183" fontId="0" fillId="0" borderId="11" xfId="0" applyNumberFormat="1" applyFill="1" applyBorder="1" applyAlignment="1"/>
    <xf numFmtId="188" fontId="0" fillId="0" borderId="32" xfId="0" applyNumberFormat="1" applyFill="1" applyBorder="1" applyAlignment="1"/>
    <xf numFmtId="0" fontId="3" fillId="24" borderId="24" xfId="0" applyFont="1" applyFill="1" applyBorder="1" applyAlignment="1">
      <alignment vertical="center"/>
    </xf>
    <xf numFmtId="0" fontId="3" fillId="24" borderId="29" xfId="0" applyFont="1" applyFill="1" applyBorder="1" applyAlignment="1">
      <alignment horizontal="right" vertical="center"/>
    </xf>
    <xf numFmtId="177" fontId="3" fillId="24" borderId="33" xfId="0" applyNumberFormat="1" applyFont="1" applyFill="1" applyBorder="1" applyAlignment="1">
      <alignment horizontal="center" vertical="center" wrapText="1"/>
    </xf>
    <xf numFmtId="177" fontId="3" fillId="24" borderId="33" xfId="0" applyNumberFormat="1" applyFont="1" applyFill="1" applyBorder="1" applyAlignment="1">
      <alignment horizontal="center" vertical="center"/>
    </xf>
    <xf numFmtId="0" fontId="3" fillId="24" borderId="24" xfId="0" applyFont="1" applyFill="1" applyBorder="1" applyAlignment="1">
      <alignment vertical="center" shrinkToFit="1"/>
    </xf>
    <xf numFmtId="177" fontId="3" fillId="0" borderId="29" xfId="0" applyNumberFormat="1" applyFont="1" applyFill="1" applyBorder="1" applyAlignment="1">
      <alignment horizontal="right" vertical="center"/>
    </xf>
    <xf numFmtId="177" fontId="3" fillId="24" borderId="29" xfId="0" applyNumberFormat="1" applyFont="1" applyFill="1" applyBorder="1" applyAlignment="1">
      <alignment horizontal="right" vertical="center"/>
    </xf>
    <xf numFmtId="0" fontId="0" fillId="24" borderId="24" xfId="0" applyFont="1" applyFill="1" applyBorder="1" applyAlignment="1">
      <alignment horizontal="center" vertical="center"/>
    </xf>
    <xf numFmtId="0" fontId="0" fillId="24" borderId="3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24" borderId="24" xfId="0" applyFont="1" applyFill="1" applyBorder="1" applyAlignment="1">
      <alignment horizontal="center" vertical="center" shrinkToFit="1"/>
    </xf>
    <xf numFmtId="0" fontId="3" fillId="24" borderId="34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 wrapText="1"/>
    </xf>
    <xf numFmtId="0" fontId="3" fillId="24" borderId="24" xfId="0" applyFont="1" applyFill="1" applyBorder="1" applyAlignment="1">
      <alignment horizontal="right" vertical="center" wrapText="1"/>
    </xf>
    <xf numFmtId="0" fontId="3" fillId="0" borderId="24" xfId="0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shrinkToFit="1"/>
    </xf>
    <xf numFmtId="176" fontId="3" fillId="0" borderId="26" xfId="0" applyNumberFormat="1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center" vertical="center"/>
    </xf>
    <xf numFmtId="0" fontId="0" fillId="24" borderId="22" xfId="0" applyFont="1" applyFill="1" applyBorder="1" applyAlignment="1">
      <alignment horizontal="center" vertical="center"/>
    </xf>
    <xf numFmtId="177" fontId="3" fillId="24" borderId="37" xfId="0" applyNumberFormat="1" applyFont="1" applyFill="1" applyBorder="1" applyAlignment="1">
      <alignment horizontal="center" vertical="center"/>
    </xf>
    <xf numFmtId="177" fontId="3" fillId="24" borderId="38" xfId="0" applyNumberFormat="1" applyFont="1" applyFill="1" applyBorder="1" applyAlignment="1">
      <alignment horizontal="right" vertical="center"/>
    </xf>
    <xf numFmtId="191" fontId="0" fillId="24" borderId="22" xfId="0" applyNumberFormat="1" applyFont="1" applyFill="1" applyBorder="1" applyAlignment="1">
      <alignment vertical="center" wrapText="1"/>
    </xf>
    <xf numFmtId="0" fontId="0" fillId="0" borderId="40" xfId="0" applyFont="1" applyFill="1" applyBorder="1" applyAlignment="1">
      <alignment horizontal="center" vertical="center" shrinkToFit="1"/>
    </xf>
    <xf numFmtId="0" fontId="3" fillId="24" borderId="41" xfId="0" applyFont="1" applyFill="1" applyBorder="1" applyAlignment="1">
      <alignment horizontal="left" vertical="center"/>
    </xf>
    <xf numFmtId="0" fontId="0" fillId="24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/>
    </xf>
    <xf numFmtId="0" fontId="4" fillId="24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24" borderId="22" xfId="0" applyFont="1" applyFill="1" applyBorder="1" applyAlignment="1">
      <alignment horizontal="center" vertical="center"/>
    </xf>
    <xf numFmtId="38" fontId="4" fillId="24" borderId="22" xfId="0" applyNumberFormat="1" applyFont="1" applyFill="1" applyBorder="1" applyAlignment="1">
      <alignment horizontal="center" vertical="center"/>
    </xf>
    <xf numFmtId="4" fontId="4" fillId="24" borderId="38" xfId="0" applyNumberFormat="1" applyFont="1" applyFill="1" applyBorder="1" applyAlignment="1">
      <alignment vertical="center"/>
    </xf>
    <xf numFmtId="0" fontId="5" fillId="24" borderId="27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4" fontId="4" fillId="0" borderId="38" xfId="0" applyNumberFormat="1" applyFont="1" applyFill="1" applyBorder="1" applyAlignment="1">
      <alignment vertical="center"/>
    </xf>
    <xf numFmtId="0" fontId="4" fillId="0" borderId="22" xfId="0" applyNumberFormat="1" applyFont="1" applyFill="1" applyBorder="1" applyAlignment="1">
      <alignment horizontal="center" vertical="center"/>
    </xf>
    <xf numFmtId="185" fontId="3" fillId="0" borderId="22" xfId="0" applyNumberFormat="1" applyFont="1" applyFill="1" applyBorder="1" applyAlignment="1">
      <alignment vertical="center"/>
    </xf>
    <xf numFmtId="185" fontId="3" fillId="0" borderId="22" xfId="0" applyNumberFormat="1" applyFont="1" applyFill="1" applyBorder="1" applyAlignment="1">
      <alignment horizontal="right" vertical="center"/>
    </xf>
    <xf numFmtId="0" fontId="5" fillId="0" borderId="27" xfId="0" applyFont="1" applyFill="1" applyBorder="1" applyAlignment="1">
      <alignment horizontal="right" vertical="center"/>
    </xf>
    <xf numFmtId="0" fontId="4" fillId="24" borderId="22" xfId="0" applyFont="1" applyFill="1" applyBorder="1" applyAlignment="1">
      <alignment horizontal="center" vertical="center" shrinkToFit="1"/>
    </xf>
    <xf numFmtId="0" fontId="4" fillId="24" borderId="22" xfId="0" applyNumberFormat="1" applyFont="1" applyFill="1" applyBorder="1" applyAlignment="1">
      <alignment horizontal="center" vertical="center"/>
    </xf>
    <xf numFmtId="185" fontId="3" fillId="24" borderId="22" xfId="0" applyNumberFormat="1" applyFont="1" applyFill="1" applyBorder="1" applyAlignment="1">
      <alignment vertical="center"/>
    </xf>
    <xf numFmtId="185" fontId="3" fillId="24" borderId="22" xfId="0" applyNumberFormat="1" applyFont="1" applyFill="1" applyBorder="1" applyAlignment="1">
      <alignment horizontal="right" vertical="center"/>
    </xf>
    <xf numFmtId="38" fontId="4" fillId="0" borderId="22" xfId="0" applyNumberFormat="1" applyFont="1" applyFill="1" applyBorder="1" applyAlignment="1">
      <alignment horizontal="center" vertical="center"/>
    </xf>
    <xf numFmtId="38" fontId="5" fillId="0" borderId="27" xfId="0" applyNumberFormat="1" applyFont="1" applyFill="1" applyBorder="1" applyAlignment="1">
      <alignment horizontal="right" vertical="center"/>
    </xf>
    <xf numFmtId="0" fontId="28" fillId="0" borderId="0" xfId="0" applyFont="1" applyAlignment="1"/>
    <xf numFmtId="0" fontId="0" fillId="0" borderId="11" xfId="0" applyFont="1" applyFill="1" applyBorder="1" applyAlignment="1">
      <alignment horizontal="center" vertical="center"/>
    </xf>
    <xf numFmtId="38" fontId="4" fillId="0" borderId="31" xfId="34" applyFont="1" applyFill="1" applyBorder="1" applyAlignment="1">
      <alignment horizontal="center" vertical="center" wrapText="1"/>
    </xf>
    <xf numFmtId="38" fontId="4" fillId="0" borderId="31" xfId="34" applyFont="1" applyFill="1" applyBorder="1" applyAlignment="1">
      <alignment horizontal="center" vertical="center" wrapText="1" shrinkToFit="1"/>
    </xf>
    <xf numFmtId="0" fontId="4" fillId="24" borderId="46" xfId="0" applyFont="1" applyFill="1" applyBorder="1" applyAlignment="1">
      <alignment horizontal="center" vertical="center"/>
    </xf>
    <xf numFmtId="38" fontId="3" fillId="24" borderId="46" xfId="34" applyFont="1" applyFill="1" applyBorder="1" applyAlignment="1">
      <alignment vertical="center"/>
    </xf>
    <xf numFmtId="38" fontId="3" fillId="24" borderId="46" xfId="34" applyFont="1" applyFill="1" applyBorder="1" applyAlignment="1">
      <alignment horizontal="right" vertical="center"/>
    </xf>
    <xf numFmtId="0" fontId="4" fillId="0" borderId="46" xfId="0" applyFont="1" applyFill="1" applyBorder="1" applyAlignment="1">
      <alignment horizontal="center" vertical="center"/>
    </xf>
    <xf numFmtId="38" fontId="3" fillId="0" borderId="46" xfId="34" applyFont="1" applyFill="1" applyBorder="1" applyAlignment="1">
      <alignment vertical="center"/>
    </xf>
    <xf numFmtId="38" fontId="3" fillId="0" borderId="46" xfId="34" applyFont="1" applyFill="1" applyBorder="1" applyAlignment="1">
      <alignment horizontal="right" vertical="center"/>
    </xf>
    <xf numFmtId="0" fontId="4" fillId="24" borderId="28" xfId="0" applyFont="1" applyFill="1" applyBorder="1" applyAlignment="1">
      <alignment horizontal="center" vertical="center"/>
    </xf>
    <xf numFmtId="38" fontId="3" fillId="0" borderId="46" xfId="34" applyFont="1" applyFill="1" applyBorder="1" applyAlignment="1">
      <alignment horizontal="right" vertical="center" shrinkToFit="1"/>
    </xf>
    <xf numFmtId="0" fontId="4" fillId="24" borderId="19" xfId="0" applyFont="1" applyFill="1" applyBorder="1" applyAlignment="1">
      <alignment horizontal="center" vertical="center"/>
    </xf>
    <xf numFmtId="0" fontId="4" fillId="24" borderId="34" xfId="0" applyFont="1" applyFill="1" applyBorder="1" applyAlignment="1">
      <alignment horizontal="center" vertical="center"/>
    </xf>
    <xf numFmtId="38" fontId="3" fillId="24" borderId="34" xfId="34" applyFont="1" applyFill="1" applyBorder="1" applyAlignment="1">
      <alignment vertical="center"/>
    </xf>
    <xf numFmtId="38" fontId="3" fillId="24" borderId="34" xfId="34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center" vertical="center"/>
    </xf>
    <xf numFmtId="38" fontId="3" fillId="0" borderId="34" xfId="34" applyFont="1" applyFill="1" applyBorder="1" applyAlignment="1">
      <alignment vertical="center"/>
    </xf>
    <xf numFmtId="38" fontId="3" fillId="0" borderId="34" xfId="34" applyFont="1" applyFill="1" applyBorder="1" applyAlignment="1">
      <alignment horizontal="right" vertical="center"/>
    </xf>
    <xf numFmtId="186" fontId="3" fillId="24" borderId="34" xfId="34" applyNumberFormat="1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186" fontId="3" fillId="0" borderId="34" xfId="34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38" fontId="5" fillId="0" borderId="31" xfId="34" applyFont="1" applyFill="1" applyBorder="1" applyAlignment="1">
      <alignment horizontal="center" vertical="center" wrapText="1"/>
    </xf>
    <xf numFmtId="38" fontId="5" fillId="0" borderId="31" xfId="34" applyFont="1" applyFill="1" applyBorder="1" applyAlignment="1">
      <alignment horizontal="center" vertical="center" wrapText="1" shrinkToFit="1"/>
    </xf>
    <xf numFmtId="38" fontId="3" fillId="0" borderId="19" xfId="34" applyFont="1" applyFill="1" applyBorder="1" applyAlignment="1">
      <alignment horizontal="right" vertical="center"/>
    </xf>
    <xf numFmtId="38" fontId="3" fillId="0" borderId="44" xfId="34" applyFont="1" applyFill="1" applyBorder="1" applyAlignment="1">
      <alignment horizontal="right" vertical="center"/>
    </xf>
    <xf numFmtId="0" fontId="0" fillId="0" borderId="44" xfId="0" applyFont="1" applyFill="1" applyBorder="1" applyAlignment="1">
      <alignment horizontal="center" vertical="center"/>
    </xf>
    <xf numFmtId="38" fontId="3" fillId="0" borderId="44" xfId="34" applyFont="1" applyFill="1" applyBorder="1" applyAlignment="1">
      <alignment vertical="center"/>
    </xf>
    <xf numFmtId="38" fontId="3" fillId="0" borderId="19" xfId="34" applyFont="1" applyFill="1" applyBorder="1" applyAlignment="1">
      <alignment vertical="center"/>
    </xf>
    <xf numFmtId="0" fontId="0" fillId="24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24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177" fontId="3" fillId="0" borderId="49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right" vertical="center" wrapText="1"/>
    </xf>
    <xf numFmtId="0" fontId="0" fillId="24" borderId="23" xfId="0" applyFont="1" applyFill="1" applyBorder="1" applyAlignment="1">
      <alignment horizontal="center" vertical="center"/>
    </xf>
    <xf numFmtId="188" fontId="3" fillId="24" borderId="15" xfId="34" applyNumberFormat="1" applyFont="1" applyFill="1" applyBorder="1" applyAlignment="1">
      <alignment vertical="center"/>
    </xf>
    <xf numFmtId="0" fontId="3" fillId="24" borderId="23" xfId="0" applyFont="1" applyFill="1" applyBorder="1" applyAlignment="1">
      <alignment vertical="center"/>
    </xf>
    <xf numFmtId="0" fontId="3" fillId="24" borderId="23" xfId="0" applyFont="1" applyFill="1" applyBorder="1" applyAlignment="1">
      <alignment horizontal="right" vertical="center"/>
    </xf>
    <xf numFmtId="177" fontId="3" fillId="24" borderId="52" xfId="0" applyNumberFormat="1" applyFont="1" applyFill="1" applyBorder="1" applyAlignment="1">
      <alignment horizontal="right" vertical="center" wrapText="1"/>
    </xf>
    <xf numFmtId="177" fontId="3" fillId="24" borderId="49" xfId="0" applyNumberFormat="1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right" vertical="center" wrapText="1"/>
    </xf>
    <xf numFmtId="188" fontId="3" fillId="0" borderId="15" xfId="34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right" vertical="center" wrapText="1"/>
    </xf>
    <xf numFmtId="0" fontId="0" fillId="24" borderId="15" xfId="0" applyFont="1" applyFill="1" applyBorder="1" applyAlignment="1">
      <alignment vertical="center" shrinkToFit="1"/>
    </xf>
    <xf numFmtId="191" fontId="0" fillId="24" borderId="15" xfId="0" applyNumberFormat="1" applyFont="1" applyFill="1" applyBorder="1" applyAlignment="1">
      <alignment vertical="center" wrapText="1"/>
    </xf>
    <xf numFmtId="177" fontId="3" fillId="24" borderId="14" xfId="0" applyNumberFormat="1" applyFont="1" applyFill="1" applyBorder="1" applyAlignment="1">
      <alignment horizontal="right" vertical="center" wrapText="1"/>
    </xf>
    <xf numFmtId="177" fontId="3" fillId="24" borderId="12" xfId="0" applyNumberFormat="1" applyFont="1" applyFill="1" applyBorder="1" applyAlignment="1">
      <alignment horizontal="center" vertical="center"/>
    </xf>
    <xf numFmtId="0" fontId="3" fillId="24" borderId="15" xfId="0" applyFont="1" applyFill="1" applyBorder="1" applyAlignment="1">
      <alignment horizontal="right" vertical="center" wrapText="1"/>
    </xf>
    <xf numFmtId="191" fontId="0" fillId="0" borderId="23" xfId="0" applyNumberFormat="1" applyFont="1" applyFill="1" applyBorder="1" applyAlignment="1">
      <alignment vertical="center" wrapText="1"/>
    </xf>
    <xf numFmtId="0" fontId="0" fillId="24" borderId="15" xfId="0" applyFont="1" applyFill="1" applyBorder="1" applyAlignment="1">
      <alignment vertical="center" wrapText="1"/>
    </xf>
    <xf numFmtId="177" fontId="3" fillId="24" borderId="14" xfId="0" applyNumberFormat="1" applyFont="1" applyFill="1" applyBorder="1" applyAlignment="1">
      <alignment horizontal="right" vertical="center"/>
    </xf>
    <xf numFmtId="0" fontId="3" fillId="24" borderId="15" xfId="0" applyFont="1" applyFill="1" applyBorder="1" applyAlignment="1">
      <alignment vertical="center"/>
    </xf>
    <xf numFmtId="0" fontId="0" fillId="24" borderId="23" xfId="0" applyFont="1" applyFill="1" applyBorder="1" applyAlignment="1">
      <alignment vertical="center" wrapText="1"/>
    </xf>
    <xf numFmtId="177" fontId="3" fillId="24" borderId="52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right" vertical="center"/>
    </xf>
    <xf numFmtId="191" fontId="0" fillId="0" borderId="15" xfId="0" applyNumberFormat="1" applyFont="1" applyFill="1" applyBorder="1" applyAlignment="1">
      <alignment vertical="center" shrinkToFit="1"/>
    </xf>
    <xf numFmtId="176" fontId="3" fillId="24" borderId="25" xfId="0" applyNumberFormat="1" applyFont="1" applyFill="1" applyBorder="1" applyAlignment="1">
      <alignment horizontal="right" vertical="center" wrapText="1"/>
    </xf>
    <xf numFmtId="176" fontId="3" fillId="0" borderId="25" xfId="0" applyNumberFormat="1" applyFont="1" applyFill="1" applyBorder="1" applyAlignment="1">
      <alignment horizontal="right" vertical="center" wrapText="1"/>
    </xf>
    <xf numFmtId="176" fontId="3" fillId="0" borderId="53" xfId="0" applyNumberFormat="1" applyFont="1" applyFill="1" applyBorder="1" applyAlignment="1">
      <alignment horizontal="right" vertical="center" wrapText="1"/>
    </xf>
    <xf numFmtId="176" fontId="3" fillId="24" borderId="53" xfId="0" applyNumberFormat="1" applyFont="1" applyFill="1" applyBorder="1" applyAlignment="1">
      <alignment horizontal="right" vertical="center" wrapText="1"/>
    </xf>
    <xf numFmtId="176" fontId="3" fillId="0" borderId="25" xfId="0" applyNumberFormat="1" applyFont="1" applyFill="1" applyBorder="1" applyAlignment="1">
      <alignment horizontal="right" vertical="center"/>
    </xf>
    <xf numFmtId="176" fontId="3" fillId="24" borderId="25" xfId="0" applyNumberFormat="1" applyFont="1" applyFill="1" applyBorder="1" applyAlignment="1">
      <alignment horizontal="right" vertical="center"/>
    </xf>
    <xf numFmtId="0" fontId="4" fillId="0" borderId="44" xfId="0" applyNumberFormat="1" applyFont="1" applyFill="1" applyBorder="1" applyAlignment="1">
      <alignment horizontal="center" vertical="center"/>
    </xf>
    <xf numFmtId="185" fontId="3" fillId="0" borderId="44" xfId="0" applyNumberFormat="1" applyFont="1" applyFill="1" applyBorder="1" applyAlignment="1">
      <alignment vertical="center"/>
    </xf>
    <xf numFmtId="4" fontId="4" fillId="24" borderId="52" xfId="0" applyNumberFormat="1" applyFont="1" applyFill="1" applyBorder="1" applyAlignment="1">
      <alignment vertical="center"/>
    </xf>
    <xf numFmtId="0" fontId="4" fillId="24" borderId="23" xfId="0" applyNumberFormat="1" applyFont="1" applyFill="1" applyBorder="1" applyAlignment="1">
      <alignment horizontal="center" vertical="center"/>
    </xf>
    <xf numFmtId="185" fontId="3" fillId="24" borderId="23" xfId="0" applyNumberFormat="1" applyFont="1" applyFill="1" applyBorder="1" applyAlignment="1">
      <alignment vertical="center"/>
    </xf>
    <xf numFmtId="4" fontId="4" fillId="24" borderId="54" xfId="0" applyNumberFormat="1" applyFont="1" applyFill="1" applyBorder="1" applyAlignment="1">
      <alignment horizontal="right" vertical="center"/>
    </xf>
    <xf numFmtId="185" fontId="3" fillId="24" borderId="11" xfId="0" applyNumberFormat="1" applyFont="1" applyFill="1" applyBorder="1" applyAlignment="1">
      <alignment horizontal="right" vertical="center"/>
    </xf>
    <xf numFmtId="185" fontId="3" fillId="24" borderId="46" xfId="0" applyNumberFormat="1" applyFont="1" applyFill="1" applyBorder="1" applyAlignment="1">
      <alignment vertical="center"/>
    </xf>
    <xf numFmtId="185" fontId="3" fillId="24" borderId="46" xfId="0" applyNumberFormat="1" applyFont="1" applyFill="1" applyBorder="1" applyAlignment="1">
      <alignment horizontal="right" vertical="center"/>
    </xf>
    <xf numFmtId="0" fontId="5" fillId="24" borderId="55" xfId="0" applyFont="1" applyFill="1" applyBorder="1" applyAlignment="1">
      <alignment horizontal="right" vertical="center"/>
    </xf>
    <xf numFmtId="4" fontId="4" fillId="0" borderId="52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horizontal="center" vertical="center"/>
    </xf>
    <xf numFmtId="185" fontId="3" fillId="0" borderId="23" xfId="0" applyNumberFormat="1" applyFont="1" applyFill="1" applyBorder="1" applyAlignment="1">
      <alignment vertical="center"/>
    </xf>
    <xf numFmtId="185" fontId="3" fillId="0" borderId="23" xfId="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4" fontId="4" fillId="0" borderId="54" xfId="0" applyNumberFormat="1" applyFont="1" applyFill="1" applyBorder="1" applyAlignment="1">
      <alignment horizontal="right" vertical="center"/>
    </xf>
    <xf numFmtId="4" fontId="4" fillId="24" borderId="56" xfId="0" applyNumberFormat="1" applyFont="1" applyFill="1" applyBorder="1" applyAlignment="1">
      <alignment horizontal="right" vertical="center"/>
    </xf>
    <xf numFmtId="185" fontId="3" fillId="24" borderId="19" xfId="0" applyNumberFormat="1" applyFont="1" applyFill="1" applyBorder="1" applyAlignment="1">
      <alignment horizontal="right" vertical="center"/>
    </xf>
    <xf numFmtId="4" fontId="4" fillId="0" borderId="13" xfId="0" applyNumberFormat="1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185" fontId="3" fillId="0" borderId="10" xfId="0" applyNumberFormat="1" applyFont="1" applyFill="1" applyBorder="1" applyAlignment="1">
      <alignment horizontal="right" vertical="center"/>
    </xf>
    <xf numFmtId="0" fontId="5" fillId="0" borderId="57" xfId="0" applyFont="1" applyFill="1" applyBorder="1" applyAlignment="1">
      <alignment horizontal="right" vertical="center"/>
    </xf>
    <xf numFmtId="4" fontId="4" fillId="24" borderId="56" xfId="0" applyNumberFormat="1" applyFont="1" applyFill="1" applyBorder="1" applyAlignment="1">
      <alignment vertical="center"/>
    </xf>
    <xf numFmtId="0" fontId="4" fillId="24" borderId="19" xfId="0" applyNumberFormat="1" applyFont="1" applyFill="1" applyBorder="1" applyAlignment="1">
      <alignment horizontal="center" vertical="center"/>
    </xf>
    <xf numFmtId="0" fontId="5" fillId="24" borderId="58" xfId="0" applyFont="1" applyFill="1" applyBorder="1" applyAlignment="1">
      <alignment horizontal="right" vertical="center"/>
    </xf>
    <xf numFmtId="4" fontId="4" fillId="0" borderId="18" xfId="0" applyNumberFormat="1" applyFont="1" applyFill="1" applyBorder="1" applyAlignment="1">
      <alignment horizontal="right" vertical="center"/>
    </xf>
    <xf numFmtId="0" fontId="5" fillId="24" borderId="58" xfId="0" applyFont="1" applyFill="1" applyBorder="1" applyAlignment="1">
      <alignment horizontal="right" vertical="center" shrinkToFit="1"/>
    </xf>
    <xf numFmtId="4" fontId="4" fillId="24" borderId="59" xfId="0" applyNumberFormat="1" applyFont="1" applyFill="1" applyBorder="1" applyAlignment="1">
      <alignment vertical="center"/>
    </xf>
    <xf numFmtId="0" fontId="4" fillId="24" borderId="46" xfId="0" applyNumberFormat="1" applyFont="1" applyFill="1" applyBorder="1" applyAlignment="1">
      <alignment horizontal="center" vertical="center"/>
    </xf>
    <xf numFmtId="38" fontId="4" fillId="0" borderId="44" xfId="0" applyNumberFormat="1" applyFont="1" applyFill="1" applyBorder="1" applyAlignment="1">
      <alignment horizontal="center" vertical="center"/>
    </xf>
    <xf numFmtId="38" fontId="4" fillId="24" borderId="23" xfId="0" applyNumberFormat="1" applyFont="1" applyFill="1" applyBorder="1" applyAlignment="1">
      <alignment horizontal="center" vertical="center"/>
    </xf>
    <xf numFmtId="38" fontId="4" fillId="0" borderId="23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24" borderId="19" xfId="0" applyFont="1" applyFill="1" applyBorder="1" applyAlignment="1">
      <alignment horizontal="center" vertical="center" shrinkToFit="1"/>
    </xf>
    <xf numFmtId="188" fontId="3" fillId="24" borderId="34" xfId="34" applyNumberFormat="1" applyFont="1" applyFill="1" applyBorder="1" applyAlignment="1">
      <alignment horizontal="right" vertical="center"/>
    </xf>
    <xf numFmtId="188" fontId="3" fillId="0" borderId="34" xfId="34" applyNumberFormat="1" applyFont="1" applyFill="1" applyBorder="1" applyAlignment="1">
      <alignment vertical="center"/>
    </xf>
    <xf numFmtId="188" fontId="3" fillId="0" borderId="34" xfId="34" applyNumberFormat="1" applyFont="1" applyFill="1" applyBorder="1" applyAlignment="1">
      <alignment horizontal="right" vertical="center"/>
    </xf>
    <xf numFmtId="188" fontId="3" fillId="24" borderId="34" xfId="34" applyNumberFormat="1" applyFont="1" applyFill="1" applyBorder="1" applyAlignment="1">
      <alignment horizontal="right" vertical="center" shrinkToFit="1"/>
    </xf>
    <xf numFmtId="38" fontId="4" fillId="0" borderId="31" xfId="34" applyFont="1" applyFill="1" applyBorder="1" applyAlignment="1">
      <alignment horizontal="center" vertical="center"/>
    </xf>
    <xf numFmtId="38" fontId="4" fillId="0" borderId="61" xfId="34" applyFont="1" applyFill="1" applyBorder="1" applyAlignment="1">
      <alignment horizontal="center" vertical="center"/>
    </xf>
    <xf numFmtId="38" fontId="4" fillId="0" borderId="62" xfId="34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3" fillId="0" borderId="63" xfId="0" applyFont="1" applyFill="1" applyBorder="1" applyAlignment="1">
      <alignment horizontal="center" vertical="center"/>
    </xf>
    <xf numFmtId="176" fontId="3" fillId="24" borderId="66" xfId="0" applyNumberFormat="1" applyFont="1" applyFill="1" applyBorder="1" applyAlignment="1">
      <alignment horizontal="right" vertical="center"/>
    </xf>
    <xf numFmtId="0" fontId="3" fillId="24" borderId="22" xfId="0" applyFont="1" applyFill="1" applyBorder="1" applyAlignment="1">
      <alignment horizontal="right" vertical="center"/>
    </xf>
    <xf numFmtId="0" fontId="5" fillId="24" borderId="65" xfId="0" applyFont="1" applyFill="1" applyBorder="1" applyAlignment="1">
      <alignment horizontal="right" vertical="center"/>
    </xf>
    <xf numFmtId="0" fontId="5" fillId="0" borderId="65" xfId="0" applyFont="1" applyFill="1" applyBorder="1" applyAlignment="1">
      <alignment horizontal="right" vertical="center"/>
    </xf>
    <xf numFmtId="38" fontId="3" fillId="24" borderId="15" xfId="34" applyFont="1" applyFill="1" applyBorder="1" applyAlignment="1">
      <alignment vertical="center"/>
    </xf>
    <xf numFmtId="180" fontId="4" fillId="0" borderId="31" xfId="34" applyNumberFormat="1" applyFont="1" applyFill="1" applyBorder="1" applyAlignment="1">
      <alignment horizontal="center" vertical="center"/>
    </xf>
    <xf numFmtId="181" fontId="4" fillId="0" borderId="31" xfId="34" applyNumberFormat="1" applyFont="1" applyFill="1" applyBorder="1" applyAlignment="1">
      <alignment horizontal="center" vertical="center" shrinkToFit="1"/>
    </xf>
    <xf numFmtId="188" fontId="4" fillId="0" borderId="40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178" fontId="3" fillId="24" borderId="57" xfId="0" applyNumberFormat="1" applyFont="1" applyFill="1" applyBorder="1" applyAlignment="1">
      <alignment horizontal="right" vertical="center"/>
    </xf>
    <xf numFmtId="178" fontId="3" fillId="0" borderId="57" xfId="0" applyNumberFormat="1" applyFont="1" applyFill="1" applyBorder="1" applyAlignment="1">
      <alignment horizontal="right" vertical="center"/>
    </xf>
    <xf numFmtId="0" fontId="0" fillId="24" borderId="1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/>
    <xf numFmtId="38" fontId="3" fillId="0" borderId="0" xfId="0" applyNumberFormat="1" applyFont="1" applyFill="1" applyBorder="1" applyAlignment="1"/>
    <xf numFmtId="185" fontId="3" fillId="6" borderId="11" xfId="0" applyNumberFormat="1" applyFont="1" applyFill="1" applyBorder="1" applyAlignment="1">
      <alignment vertical="center"/>
    </xf>
    <xf numFmtId="178" fontId="3" fillId="6" borderId="57" xfId="0" applyNumberFormat="1" applyFont="1" applyFill="1" applyBorder="1" applyAlignment="1">
      <alignment horizontal="right" vertical="center"/>
    </xf>
    <xf numFmtId="0" fontId="0" fillId="0" borderId="0" xfId="34" applyNumberFormat="1" applyFont="1" applyAlignment="1">
      <alignment horizontal="left"/>
    </xf>
    <xf numFmtId="38" fontId="0" fillId="0" borderId="0" xfId="34" applyFont="1" applyFill="1" applyAlignment="1">
      <alignment horizontal="left"/>
    </xf>
    <xf numFmtId="188" fontId="3" fillId="24" borderId="22" xfId="34" applyNumberFormat="1" applyFont="1" applyFill="1" applyBorder="1" applyAlignment="1">
      <alignment vertical="center"/>
    </xf>
    <xf numFmtId="188" fontId="3" fillId="24" borderId="19" xfId="34" applyNumberFormat="1" applyFont="1" applyFill="1" applyBorder="1" applyAlignment="1">
      <alignment vertical="center"/>
    </xf>
    <xf numFmtId="186" fontId="3" fillId="24" borderId="15" xfId="34" applyNumberFormat="1" applyFont="1" applyFill="1" applyBorder="1" applyAlignment="1">
      <alignment horizontal="right" vertical="center"/>
    </xf>
    <xf numFmtId="38" fontId="3" fillId="24" borderId="22" xfId="34" applyFont="1" applyFill="1" applyBorder="1" applyAlignment="1">
      <alignment vertical="center"/>
    </xf>
    <xf numFmtId="186" fontId="3" fillId="0" borderId="22" xfId="34" applyNumberFormat="1" applyFont="1" applyFill="1" applyBorder="1" applyAlignment="1">
      <alignment horizontal="right" vertical="center"/>
    </xf>
    <xf numFmtId="186" fontId="3" fillId="24" borderId="22" xfId="34" applyNumberFormat="1" applyFont="1" applyFill="1" applyBorder="1" applyAlignment="1">
      <alignment horizontal="right" vertical="center"/>
    </xf>
    <xf numFmtId="186" fontId="3" fillId="24" borderId="15" xfId="34" applyNumberFormat="1" applyFont="1" applyFill="1" applyBorder="1" applyAlignment="1">
      <alignment vertical="center"/>
    </xf>
    <xf numFmtId="188" fontId="3" fillId="0" borderId="46" xfId="34" applyNumberFormat="1" applyFont="1" applyFill="1" applyBorder="1" applyAlignment="1">
      <alignment vertical="center"/>
    </xf>
    <xf numFmtId="188" fontId="3" fillId="6" borderId="10" xfId="34" applyNumberFormat="1" applyFont="1" applyFill="1" applyBorder="1" applyAlignment="1">
      <alignment horizontal="right" vertical="center"/>
    </xf>
    <xf numFmtId="183" fontId="0" fillId="25" borderId="10" xfId="0" applyNumberFormat="1" applyFill="1" applyBorder="1" applyAlignment="1"/>
    <xf numFmtId="0" fontId="0" fillId="25" borderId="0" xfId="0" applyFill="1" applyAlignment="1"/>
    <xf numFmtId="0" fontId="3" fillId="24" borderId="23" xfId="0" applyFont="1" applyFill="1" applyBorder="1" applyAlignment="1">
      <alignment vertical="center" wrapText="1"/>
    </xf>
    <xf numFmtId="0" fontId="3" fillId="24" borderId="46" xfId="0" applyFont="1" applyFill="1" applyBorder="1" applyAlignment="1">
      <alignment horizontal="left" vertical="center"/>
    </xf>
    <xf numFmtId="38" fontId="3" fillId="6" borderId="10" xfId="34" applyFont="1" applyFill="1" applyBorder="1" applyAlignment="1">
      <alignment vertical="center"/>
    </xf>
    <xf numFmtId="186" fontId="3" fillId="24" borderId="34" xfId="34" applyNumberFormat="1" applyFont="1" applyFill="1" applyBorder="1" applyAlignment="1">
      <alignment vertical="center"/>
    </xf>
    <xf numFmtId="38" fontId="3" fillId="0" borderId="15" xfId="34" applyFont="1" applyFill="1" applyBorder="1" applyAlignment="1">
      <alignment vertical="center"/>
    </xf>
    <xf numFmtId="38" fontId="3" fillId="0" borderId="15" xfId="34" applyFont="1" applyFill="1" applyBorder="1" applyAlignment="1">
      <alignment horizontal="right" vertical="center"/>
    </xf>
    <xf numFmtId="38" fontId="3" fillId="24" borderId="15" xfId="34" applyFont="1" applyFill="1" applyBorder="1" applyAlignment="1">
      <alignment horizontal="right" vertical="center"/>
    </xf>
    <xf numFmtId="38" fontId="0" fillId="0" borderId="0" xfId="0" applyNumberFormat="1" applyAlignment="1"/>
    <xf numFmtId="0" fontId="3" fillId="24" borderId="19" xfId="0" applyFont="1" applyFill="1" applyBorder="1" applyAlignment="1">
      <alignment horizontal="center" vertical="center"/>
    </xf>
    <xf numFmtId="0" fontId="0" fillId="24" borderId="19" xfId="0" applyFont="1" applyFill="1" applyBorder="1" applyAlignment="1">
      <alignment vertical="center"/>
    </xf>
    <xf numFmtId="0" fontId="3" fillId="24" borderId="19" xfId="0" applyFont="1" applyFill="1" applyBorder="1" applyAlignment="1">
      <alignment horizontal="left" vertical="center"/>
    </xf>
    <xf numFmtId="0" fontId="3" fillId="24" borderId="58" xfId="0" applyFont="1" applyFill="1" applyBorder="1" applyAlignment="1">
      <alignment horizontal="center" vertical="center"/>
    </xf>
    <xf numFmtId="0" fontId="3" fillId="24" borderId="53" xfId="0" applyFont="1" applyFill="1" applyBorder="1" applyAlignment="1">
      <alignment horizontal="center" vertical="center"/>
    </xf>
    <xf numFmtId="0" fontId="3" fillId="24" borderId="55" xfId="0" applyFont="1" applyFill="1" applyBorder="1" applyAlignment="1">
      <alignment horizontal="center" vertical="center"/>
    </xf>
    <xf numFmtId="0" fontId="3" fillId="24" borderId="34" xfId="0" applyFont="1" applyFill="1" applyBorder="1" applyAlignment="1">
      <alignment horizontal="center" vertical="center"/>
    </xf>
    <xf numFmtId="0" fontId="0" fillId="24" borderId="34" xfId="0" applyFont="1" applyFill="1" applyBorder="1" applyAlignment="1">
      <alignment vertical="center"/>
    </xf>
    <xf numFmtId="0" fontId="3" fillId="24" borderId="34" xfId="0" applyFont="1" applyFill="1" applyBorder="1" applyAlignment="1">
      <alignment horizontal="left" vertical="center"/>
    </xf>
    <xf numFmtId="0" fontId="3" fillId="24" borderId="79" xfId="0" applyFont="1" applyFill="1" applyBorder="1" applyAlignment="1">
      <alignment horizontal="center" vertical="center"/>
    </xf>
    <xf numFmtId="0" fontId="0" fillId="24" borderId="19" xfId="0" applyFont="1" applyFill="1" applyBorder="1" applyAlignment="1">
      <alignment horizontal="center" vertical="center"/>
    </xf>
    <xf numFmtId="191" fontId="0" fillId="24" borderId="24" xfId="0" applyNumberFormat="1" applyFont="1" applyFill="1" applyBorder="1" applyAlignment="1">
      <alignment vertical="center" wrapText="1"/>
    </xf>
    <xf numFmtId="0" fontId="3" fillId="24" borderId="24" xfId="0" applyFont="1" applyFill="1" applyBorder="1" applyAlignment="1">
      <alignment horizontal="right" vertical="center"/>
    </xf>
    <xf numFmtId="38" fontId="3" fillId="0" borderId="11" xfId="0" applyNumberFormat="1" applyFont="1" applyFill="1" applyBorder="1" applyAlignment="1">
      <alignment vertical="center"/>
    </xf>
    <xf numFmtId="0" fontId="4" fillId="24" borderId="1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/>
    </xf>
    <xf numFmtId="0" fontId="3" fillId="0" borderId="79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right" vertical="center"/>
    </xf>
    <xf numFmtId="4" fontId="4" fillId="0" borderId="35" xfId="0" applyNumberFormat="1" applyFont="1" applyFill="1" applyBorder="1" applyAlignment="1">
      <alignment vertical="center"/>
    </xf>
    <xf numFmtId="4" fontId="4" fillId="0" borderId="22" xfId="0" applyNumberFormat="1" applyFont="1" applyFill="1" applyBorder="1" applyAlignment="1">
      <alignment vertical="center"/>
    </xf>
    <xf numFmtId="185" fontId="3" fillId="0" borderId="34" xfId="0" applyNumberFormat="1" applyFont="1" applyFill="1" applyBorder="1" applyAlignment="1">
      <alignment vertical="center"/>
    </xf>
    <xf numFmtId="188" fontId="3" fillId="24" borderId="19" xfId="34" applyNumberFormat="1" applyFont="1" applyFill="1" applyBorder="1" applyAlignment="1">
      <alignment horizontal="right" vertical="center"/>
    </xf>
    <xf numFmtId="188" fontId="3" fillId="24" borderId="15" xfId="34" applyNumberFormat="1" applyFont="1" applyFill="1" applyBorder="1" applyAlignment="1">
      <alignment horizontal="right" vertical="center"/>
    </xf>
    <xf numFmtId="0" fontId="4" fillId="24" borderId="36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188" fontId="3" fillId="24" borderId="22" xfId="34" applyNumberFormat="1" applyFont="1" applyFill="1" applyBorder="1" applyAlignment="1">
      <alignment horizontal="right" vertical="center"/>
    </xf>
    <xf numFmtId="0" fontId="4" fillId="24" borderId="23" xfId="0" applyFont="1" applyFill="1" applyBorder="1" applyAlignment="1">
      <alignment horizontal="center" vertical="center" shrinkToFit="1"/>
    </xf>
    <xf numFmtId="38" fontId="3" fillId="0" borderId="23" xfId="34" applyFont="1" applyFill="1" applyBorder="1" applyAlignment="1">
      <alignment vertical="center"/>
    </xf>
    <xf numFmtId="38" fontId="3" fillId="0" borderId="23" xfId="34" applyFont="1" applyFill="1" applyBorder="1" applyAlignment="1">
      <alignment horizontal="right" vertical="center"/>
    </xf>
    <xf numFmtId="0" fontId="4" fillId="0" borderId="52" xfId="0" applyFont="1" applyFill="1" applyBorder="1" applyAlignment="1">
      <alignment horizontal="center" vertical="center"/>
    </xf>
    <xf numFmtId="185" fontId="3" fillId="6" borderId="10" xfId="0" applyNumberFormat="1" applyFont="1" applyFill="1" applyBorder="1" applyAlignment="1">
      <alignment vertical="center"/>
    </xf>
    <xf numFmtId="178" fontId="3" fillId="6" borderId="53" xfId="0" applyNumberFormat="1" applyFont="1" applyFill="1" applyBorder="1" applyAlignment="1">
      <alignment horizontal="right" vertical="center"/>
    </xf>
    <xf numFmtId="188" fontId="3" fillId="0" borderId="19" xfId="34" applyNumberFormat="1" applyFont="1" applyFill="1" applyBorder="1" applyAlignment="1">
      <alignment vertical="center"/>
    </xf>
    <xf numFmtId="188" fontId="3" fillId="0" borderId="22" xfId="34" applyNumberFormat="1" applyFont="1" applyFill="1" applyBorder="1" applyAlignment="1">
      <alignment vertical="center"/>
    </xf>
    <xf numFmtId="0" fontId="5" fillId="6" borderId="79" xfId="0" applyFont="1" applyFill="1" applyBorder="1" applyAlignment="1">
      <alignment horizontal="right" vertical="center"/>
    </xf>
    <xf numFmtId="0" fontId="5" fillId="6" borderId="26" xfId="0" applyFont="1" applyFill="1" applyBorder="1" applyAlignment="1">
      <alignment horizontal="right" vertical="center"/>
    </xf>
    <xf numFmtId="0" fontId="5" fillId="6" borderId="58" xfId="0" applyFont="1" applyFill="1" applyBorder="1" applyAlignment="1">
      <alignment horizontal="right" vertical="center"/>
    </xf>
    <xf numFmtId="0" fontId="5" fillId="6" borderId="65" xfId="0" applyFont="1" applyFill="1" applyBorder="1" applyAlignment="1">
      <alignment horizontal="right" vertical="center"/>
    </xf>
    <xf numFmtId="4" fontId="4" fillId="24" borderId="35" xfId="0" applyNumberFormat="1" applyFont="1" applyFill="1" applyBorder="1" applyAlignment="1">
      <alignment vertical="center"/>
    </xf>
    <xf numFmtId="0" fontId="4" fillId="24" borderId="34" xfId="0" applyNumberFormat="1" applyFont="1" applyFill="1" applyBorder="1" applyAlignment="1">
      <alignment horizontal="center" vertical="center"/>
    </xf>
    <xf numFmtId="185" fontId="3" fillId="24" borderId="34" xfId="0" applyNumberFormat="1" applyFont="1" applyFill="1" applyBorder="1" applyAlignment="1">
      <alignment vertical="center"/>
    </xf>
    <xf numFmtId="4" fontId="4" fillId="24" borderId="18" xfId="0" applyNumberFormat="1" applyFont="1" applyFill="1" applyBorder="1" applyAlignment="1">
      <alignment vertical="center"/>
    </xf>
    <xf numFmtId="0" fontId="4" fillId="24" borderId="11" xfId="0" applyNumberFormat="1" applyFont="1" applyFill="1" applyBorder="1" applyAlignment="1">
      <alignment horizontal="center" vertical="center"/>
    </xf>
    <xf numFmtId="185" fontId="3" fillId="24" borderId="10" xfId="0" applyNumberFormat="1" applyFont="1" applyFill="1" applyBorder="1" applyAlignment="1">
      <alignment horizontal="right" vertical="center"/>
    </xf>
    <xf numFmtId="4" fontId="4" fillId="24" borderId="24" xfId="0" applyNumberFormat="1" applyFont="1" applyFill="1" applyBorder="1" applyAlignment="1">
      <alignment vertical="center"/>
    </xf>
    <xf numFmtId="0" fontId="0" fillId="24" borderId="22" xfId="0" applyFont="1" applyFill="1" applyBorder="1" applyAlignment="1">
      <alignment horizontal="center" vertical="center" shrinkToFit="1"/>
    </xf>
    <xf numFmtId="0" fontId="0" fillId="24" borderId="19" xfId="0" applyFont="1" applyFill="1" applyBorder="1" applyAlignment="1">
      <alignment horizontal="center" vertical="center" shrinkToFit="1"/>
    </xf>
    <xf numFmtId="186" fontId="3" fillId="0" borderId="34" xfId="34" applyNumberFormat="1" applyFont="1" applyFill="1" applyBorder="1" applyAlignment="1">
      <alignment vertical="center"/>
    </xf>
    <xf numFmtId="56" fontId="0" fillId="0" borderId="16" xfId="0" quotePrefix="1" applyNumberFormat="1" applyBorder="1" applyAlignment="1"/>
    <xf numFmtId="0" fontId="4" fillId="24" borderId="29" xfId="0" applyFont="1" applyFill="1" applyBorder="1" applyAlignment="1">
      <alignment horizontal="center" vertical="center" shrinkToFit="1"/>
    </xf>
    <xf numFmtId="38" fontId="5" fillId="0" borderId="81" xfId="34" applyFont="1" applyFill="1" applyBorder="1" applyAlignment="1">
      <alignment horizontal="center" vertical="center" wrapText="1" shrinkToFit="1"/>
    </xf>
    <xf numFmtId="186" fontId="3" fillId="0" borderId="82" xfId="34" applyNumberFormat="1" applyFont="1" applyFill="1" applyBorder="1" applyAlignment="1">
      <alignment vertical="center"/>
    </xf>
    <xf numFmtId="186" fontId="3" fillId="24" borderId="83" xfId="34" applyNumberFormat="1" applyFont="1" applyFill="1" applyBorder="1" applyAlignment="1">
      <alignment vertical="center"/>
    </xf>
    <xf numFmtId="183" fontId="4" fillId="0" borderId="31" xfId="28" applyNumberFormat="1" applyFont="1" applyFill="1" applyBorder="1" applyAlignment="1">
      <alignment horizontal="center" vertical="center" wrapText="1"/>
    </xf>
    <xf numFmtId="177" fontId="3" fillId="24" borderId="74" xfId="0" applyNumberFormat="1" applyFont="1" applyFill="1" applyBorder="1" applyAlignment="1">
      <alignment horizontal="left" vertical="center"/>
    </xf>
    <xf numFmtId="186" fontId="0" fillId="0" borderId="0" xfId="0" applyNumberFormat="1" applyFill="1" applyAlignment="1"/>
    <xf numFmtId="188" fontId="0" fillId="0" borderId="0" xfId="0" applyNumberFormat="1" applyFill="1" applyAlignment="1">
      <alignment vertical="center"/>
    </xf>
    <xf numFmtId="183" fontId="0" fillId="0" borderId="0" xfId="0" applyNumberFormat="1" applyFill="1" applyAlignment="1"/>
    <xf numFmtId="0" fontId="5" fillId="24" borderId="79" xfId="0" applyFont="1" applyFill="1" applyBorder="1" applyAlignment="1">
      <alignment horizontal="right" vertical="center"/>
    </xf>
    <xf numFmtId="0" fontId="5" fillId="24" borderId="63" xfId="0" applyFont="1" applyFill="1" applyBorder="1" applyAlignment="1">
      <alignment horizontal="right" vertical="center"/>
    </xf>
    <xf numFmtId="0" fontId="33" fillId="0" borderId="0" xfId="0" applyFont="1" applyFill="1" applyAlignment="1"/>
    <xf numFmtId="186" fontId="3" fillId="24" borderId="79" xfId="34" applyNumberFormat="1" applyFont="1" applyFill="1" applyBorder="1" applyAlignment="1">
      <alignment vertical="center"/>
    </xf>
    <xf numFmtId="186" fontId="3" fillId="0" borderId="23" xfId="34" applyNumberFormat="1" applyFont="1" applyFill="1" applyBorder="1" applyAlignment="1">
      <alignment vertical="center"/>
    </xf>
    <xf numFmtId="186" fontId="3" fillId="0" borderId="24" xfId="34" applyNumberFormat="1" applyFont="1" applyFill="1" applyBorder="1" applyAlignment="1">
      <alignment vertical="center"/>
    </xf>
    <xf numFmtId="186" fontId="3" fillId="0" borderId="22" xfId="34" applyNumberFormat="1" applyFont="1" applyFill="1" applyBorder="1" applyAlignment="1">
      <alignment vertical="center"/>
    </xf>
    <xf numFmtId="186" fontId="3" fillId="0" borderId="25" xfId="34" applyNumberFormat="1" applyFont="1" applyFill="1" applyBorder="1" applyAlignment="1">
      <alignment vertical="center"/>
    </xf>
    <xf numFmtId="186" fontId="3" fillId="0" borderId="26" xfId="34" applyNumberFormat="1" applyFont="1" applyFill="1" applyBorder="1" applyAlignment="1">
      <alignment vertical="center"/>
    </xf>
    <xf numFmtId="186" fontId="3" fillId="0" borderId="27" xfId="34" applyNumberFormat="1" applyFont="1" applyFill="1" applyBorder="1" applyAlignment="1">
      <alignment vertical="center"/>
    </xf>
    <xf numFmtId="186" fontId="3" fillId="24" borderId="24" xfId="34" applyNumberFormat="1" applyFont="1" applyFill="1" applyBorder="1" applyAlignment="1">
      <alignment vertical="center"/>
    </xf>
    <xf numFmtId="186" fontId="3" fillId="24" borderId="23" xfId="34" applyNumberFormat="1" applyFont="1" applyFill="1" applyBorder="1" applyAlignment="1">
      <alignment vertical="center"/>
    </xf>
    <xf numFmtId="186" fontId="3" fillId="24" borderId="22" xfId="34" applyNumberFormat="1" applyFont="1" applyFill="1" applyBorder="1" applyAlignment="1">
      <alignment vertical="center"/>
    </xf>
    <xf numFmtId="186" fontId="3" fillId="24" borderId="25" xfId="34" applyNumberFormat="1" applyFont="1" applyFill="1" applyBorder="1" applyAlignment="1">
      <alignment vertical="center"/>
    </xf>
    <xf numFmtId="186" fontId="3" fillId="24" borderId="26" xfId="34" applyNumberFormat="1" applyFont="1" applyFill="1" applyBorder="1" applyAlignment="1">
      <alignment vertical="center"/>
    </xf>
    <xf numFmtId="186" fontId="3" fillId="24" borderId="27" xfId="34" applyNumberFormat="1" applyFont="1" applyFill="1" applyBorder="1" applyAlignment="1">
      <alignment vertical="center"/>
    </xf>
    <xf numFmtId="186" fontId="3" fillId="24" borderId="25" xfId="34" applyNumberFormat="1" applyFont="1" applyFill="1" applyBorder="1" applyAlignment="1">
      <alignment horizontal="right" vertical="center"/>
    </xf>
    <xf numFmtId="186" fontId="3" fillId="24" borderId="26" xfId="34" applyNumberFormat="1" applyFont="1" applyFill="1" applyBorder="1" applyAlignment="1">
      <alignment horizontal="right" vertical="center"/>
    </xf>
    <xf numFmtId="38" fontId="3" fillId="6" borderId="23" xfId="34" applyFont="1" applyFill="1" applyBorder="1" applyAlignment="1">
      <alignment horizontal="right" vertical="center" shrinkToFit="1"/>
    </xf>
    <xf numFmtId="187" fontId="3" fillId="0" borderId="44" xfId="34" applyNumberFormat="1" applyFont="1" applyFill="1" applyBorder="1" applyAlignment="1">
      <alignment vertical="center"/>
    </xf>
    <xf numFmtId="187" fontId="3" fillId="24" borderId="10" xfId="34" applyNumberFormat="1" applyFont="1" applyFill="1" applyBorder="1" applyAlignment="1">
      <alignment vertical="center"/>
    </xf>
    <xf numFmtId="187" fontId="3" fillId="0" borderId="10" xfId="34" applyNumberFormat="1" applyFont="1" applyFill="1" applyBorder="1" applyAlignment="1">
      <alignment vertical="center"/>
    </xf>
    <xf numFmtId="187" fontId="3" fillId="6" borderId="10" xfId="34" applyNumberFormat="1" applyFont="1" applyFill="1" applyBorder="1" applyAlignment="1">
      <alignment vertical="center"/>
    </xf>
    <xf numFmtId="187" fontId="3" fillId="6" borderId="15" xfId="34" applyNumberFormat="1" applyFont="1" applyFill="1" applyBorder="1" applyAlignment="1">
      <alignment vertical="center"/>
    </xf>
    <xf numFmtId="187" fontId="3" fillId="0" borderId="15" xfId="34" applyNumberFormat="1" applyFont="1" applyFill="1" applyBorder="1" applyAlignment="1">
      <alignment vertical="center"/>
    </xf>
    <xf numFmtId="38" fontId="4" fillId="0" borderId="40" xfId="34" applyFont="1" applyFill="1" applyBorder="1" applyAlignment="1">
      <alignment horizontal="center" vertical="center" wrapText="1"/>
    </xf>
    <xf numFmtId="185" fontId="3" fillId="0" borderId="57" xfId="34" applyNumberFormat="1" applyFont="1" applyFill="1" applyBorder="1" applyAlignment="1">
      <alignment vertical="center"/>
    </xf>
    <xf numFmtId="185" fontId="3" fillId="24" borderId="57" xfId="34" applyNumberFormat="1" applyFont="1" applyFill="1" applyBorder="1" applyAlignment="1">
      <alignment vertical="center"/>
    </xf>
    <xf numFmtId="185" fontId="3" fillId="24" borderId="53" xfId="34" applyNumberFormat="1" applyFont="1" applyFill="1" applyBorder="1" applyAlignment="1">
      <alignment vertical="center"/>
    </xf>
    <xf numFmtId="185" fontId="3" fillId="0" borderId="53" xfId="34" applyNumberFormat="1" applyFont="1" applyFill="1" applyBorder="1" applyAlignment="1">
      <alignment vertical="center"/>
    </xf>
    <xf numFmtId="177" fontId="3" fillId="24" borderId="30" xfId="0" applyNumberFormat="1" applyFont="1" applyFill="1" applyBorder="1" applyAlignment="1">
      <alignment horizontal="left" vertical="center"/>
    </xf>
    <xf numFmtId="177" fontId="3" fillId="24" borderId="84" xfId="0" applyNumberFormat="1" applyFont="1" applyFill="1" applyBorder="1" applyAlignment="1">
      <alignment horizontal="left" vertical="center"/>
    </xf>
    <xf numFmtId="177" fontId="3" fillId="24" borderId="4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86" fontId="3" fillId="24" borderId="79" xfId="34" applyNumberFormat="1" applyFont="1" applyFill="1" applyBorder="1" applyAlignment="1">
      <alignment horizontal="right" vertical="center"/>
    </xf>
    <xf numFmtId="38" fontId="3" fillId="24" borderId="46" xfId="34" applyFont="1" applyFill="1" applyBorder="1" applyAlignment="1">
      <alignment vertical="center" shrinkToFit="1"/>
    </xf>
    <xf numFmtId="188" fontId="3" fillId="0" borderId="63" xfId="34" applyNumberFormat="1" applyFont="1" applyFill="1" applyBorder="1" applyAlignment="1">
      <alignment horizontal="right" vertical="center"/>
    </xf>
    <xf numFmtId="188" fontId="3" fillId="24" borderId="57" xfId="34" applyNumberFormat="1" applyFont="1" applyFill="1" applyBorder="1" applyAlignment="1">
      <alignment horizontal="right" vertical="center"/>
    </xf>
    <xf numFmtId="188" fontId="3" fillId="0" borderId="25" xfId="34" applyNumberFormat="1" applyFont="1" applyFill="1" applyBorder="1" applyAlignment="1">
      <alignment vertical="center"/>
    </xf>
    <xf numFmtId="188" fontId="3" fillId="0" borderId="26" xfId="34" applyNumberFormat="1" applyFont="1" applyFill="1" applyBorder="1" applyAlignment="1">
      <alignment vertical="center"/>
    </xf>
    <xf numFmtId="188" fontId="3" fillId="0" borderId="79" xfId="34" applyNumberFormat="1" applyFont="1" applyFill="1" applyBorder="1" applyAlignment="1">
      <alignment vertical="center"/>
    </xf>
    <xf numFmtId="188" fontId="3" fillId="0" borderId="57" xfId="34" applyNumberFormat="1" applyFont="1" applyFill="1" applyBorder="1" applyAlignment="1">
      <alignment vertical="center"/>
    </xf>
    <xf numFmtId="188" fontId="3" fillId="24" borderId="53" xfId="34" applyNumberFormat="1" applyFont="1" applyFill="1" applyBorder="1" applyAlignment="1">
      <alignment vertical="center"/>
    </xf>
    <xf numFmtId="188" fontId="3" fillId="24" borderId="26" xfId="34" applyNumberFormat="1" applyFont="1" applyFill="1" applyBorder="1" applyAlignment="1">
      <alignment vertical="center"/>
    </xf>
    <xf numFmtId="188" fontId="3" fillId="24" borderId="27" xfId="34" applyNumberFormat="1" applyFont="1" applyFill="1" applyBorder="1" applyAlignment="1">
      <alignment vertical="center"/>
    </xf>
    <xf numFmtId="188" fontId="3" fillId="24" borderId="57" xfId="34" applyNumberFormat="1" applyFont="1" applyFill="1" applyBorder="1" applyAlignment="1">
      <alignment vertical="center"/>
    </xf>
    <xf numFmtId="188" fontId="3" fillId="0" borderId="57" xfId="34" applyNumberFormat="1" applyFont="1" applyFill="1" applyBorder="1" applyAlignment="1">
      <alignment horizontal="right" vertical="center"/>
    </xf>
    <xf numFmtId="188" fontId="3" fillId="0" borderId="25" xfId="34" applyNumberFormat="1" applyFont="1" applyFill="1" applyBorder="1" applyAlignment="1">
      <alignment horizontal="right" vertical="center"/>
    </xf>
    <xf numFmtId="188" fontId="3" fillId="0" borderId="26" xfId="34" applyNumberFormat="1" applyFont="1" applyFill="1" applyBorder="1" applyAlignment="1">
      <alignment horizontal="right" vertical="center"/>
    </xf>
    <xf numFmtId="188" fontId="3" fillId="0" borderId="79" xfId="34" applyNumberFormat="1" applyFont="1" applyFill="1" applyBorder="1" applyAlignment="1">
      <alignment horizontal="right" vertical="center"/>
    </xf>
    <xf numFmtId="188" fontId="3" fillId="24" borderId="25" xfId="34" applyNumberFormat="1" applyFont="1" applyFill="1" applyBorder="1" applyAlignment="1">
      <alignment vertical="center"/>
    </xf>
    <xf numFmtId="188" fontId="3" fillId="24" borderId="53" xfId="34" applyNumberFormat="1" applyFont="1" applyFill="1" applyBorder="1" applyAlignment="1">
      <alignment horizontal="right" vertical="center"/>
    </xf>
    <xf numFmtId="188" fontId="3" fillId="24" borderId="26" xfId="34" applyNumberFormat="1" applyFont="1" applyFill="1" applyBorder="1" applyAlignment="1">
      <alignment horizontal="right" vertical="center"/>
    </xf>
    <xf numFmtId="188" fontId="3" fillId="24" borderId="25" xfId="34" applyNumberFormat="1" applyFont="1" applyFill="1" applyBorder="1" applyAlignment="1">
      <alignment horizontal="right" vertical="center"/>
    </xf>
    <xf numFmtId="188" fontId="3" fillId="24" borderId="79" xfId="0" applyNumberFormat="1" applyFont="1" applyFill="1" applyBorder="1" applyAlignment="1">
      <alignment horizontal="right" vertical="center"/>
    </xf>
    <xf numFmtId="188" fontId="3" fillId="24" borderId="82" xfId="0" applyNumberFormat="1" applyFont="1" applyFill="1" applyBorder="1" applyAlignment="1">
      <alignment horizontal="right" vertical="center"/>
    </xf>
    <xf numFmtId="188" fontId="3" fillId="24" borderId="26" xfId="0" applyNumberFormat="1" applyFont="1" applyFill="1" applyBorder="1" applyAlignment="1">
      <alignment horizontal="right" vertical="center"/>
    </xf>
    <xf numFmtId="188" fontId="3" fillId="24" borderId="58" xfId="0" applyNumberFormat="1" applyFont="1" applyFill="1" applyBorder="1" applyAlignment="1">
      <alignment horizontal="right" vertical="center"/>
    </xf>
    <xf numFmtId="188" fontId="3" fillId="24" borderId="27" xfId="0" applyNumberFormat="1" applyFont="1" applyFill="1" applyBorder="1" applyAlignment="1">
      <alignment horizontal="right" vertical="center"/>
    </xf>
    <xf numFmtId="188" fontId="3" fillId="24" borderId="79" xfId="34" applyNumberFormat="1" applyFont="1" applyFill="1" applyBorder="1" applyAlignment="1">
      <alignment horizontal="right" vertical="center"/>
    </xf>
    <xf numFmtId="0" fontId="4" fillId="0" borderId="60" xfId="0" applyFont="1" applyFill="1" applyBorder="1" applyAlignment="1">
      <alignment horizontal="center" vertical="center"/>
    </xf>
    <xf numFmtId="38" fontId="3" fillId="0" borderId="61" xfId="34" applyFont="1" applyFill="1" applyBorder="1" applyAlignment="1">
      <alignment horizontal="right" vertical="center"/>
    </xf>
    <xf numFmtId="185" fontId="3" fillId="0" borderId="61" xfId="0" applyNumberFormat="1" applyFont="1" applyFill="1" applyBorder="1" applyAlignment="1">
      <alignment vertical="center"/>
    </xf>
    <xf numFmtId="0" fontId="0" fillId="6" borderId="2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0" fillId="6" borderId="23" xfId="0" applyFont="1" applyFill="1" applyBorder="1" applyAlignment="1">
      <alignment vertical="center"/>
    </xf>
    <xf numFmtId="0" fontId="3" fillId="6" borderId="23" xfId="0" applyFont="1" applyFill="1" applyBorder="1" applyAlignment="1">
      <alignment horizontal="left" vertical="center"/>
    </xf>
    <xf numFmtId="0" fontId="3" fillId="6" borderId="24" xfId="0" applyFont="1" applyFill="1" applyBorder="1" applyAlignment="1">
      <alignment horizontal="center" vertical="center"/>
    </xf>
    <xf numFmtId="0" fontId="0" fillId="6" borderId="24" xfId="0" applyFont="1" applyFill="1" applyBorder="1" applyAlignment="1">
      <alignment vertical="center"/>
    </xf>
    <xf numFmtId="0" fontId="3" fillId="6" borderId="24" xfId="0" applyFont="1" applyFill="1" applyBorder="1" applyAlignment="1">
      <alignment horizontal="left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0" fillId="6" borderId="22" xfId="0" applyFont="1" applyFill="1" applyBorder="1" applyAlignment="1">
      <alignment vertical="center"/>
    </xf>
    <xf numFmtId="0" fontId="3" fillId="6" borderId="22" xfId="0" applyFont="1" applyFill="1" applyBorder="1" applyAlignment="1">
      <alignment horizontal="left" vertical="center"/>
    </xf>
    <xf numFmtId="0" fontId="3" fillId="6" borderId="2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center" vertical="center"/>
    </xf>
    <xf numFmtId="0" fontId="0" fillId="6" borderId="36" xfId="0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/>
    </xf>
    <xf numFmtId="191" fontId="0" fillId="6" borderId="15" xfId="0" applyNumberFormat="1" applyFont="1" applyFill="1" applyBorder="1" applyAlignment="1">
      <alignment vertical="center" wrapText="1"/>
    </xf>
    <xf numFmtId="177" fontId="3" fillId="6" borderId="12" xfId="0" applyNumberFormat="1" applyFont="1" applyFill="1" applyBorder="1" applyAlignment="1">
      <alignment horizontal="center" vertical="center"/>
    </xf>
    <xf numFmtId="191" fontId="0" fillId="6" borderId="23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right" vertical="center"/>
    </xf>
    <xf numFmtId="191" fontId="0" fillId="6" borderId="24" xfId="0" applyNumberFormat="1" applyFont="1" applyFill="1" applyBorder="1" applyAlignment="1">
      <alignment horizontal="center" vertical="center" wrapText="1"/>
    </xf>
    <xf numFmtId="191" fontId="0" fillId="6" borderId="22" xfId="0" applyNumberFormat="1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center" vertical="center" shrinkToFit="1"/>
    </xf>
    <xf numFmtId="191" fontId="3" fillId="0" borderId="15" xfId="0" applyNumberFormat="1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 shrinkToFit="1"/>
    </xf>
    <xf numFmtId="0" fontId="0" fillId="0" borderId="22" xfId="0" applyFont="1" applyFill="1" applyBorder="1" applyAlignment="1">
      <alignment vertical="center" shrinkToFit="1"/>
    </xf>
    <xf numFmtId="177" fontId="3" fillId="0" borderId="68" xfId="0" applyNumberFormat="1" applyFont="1" applyFill="1" applyBorder="1" applyAlignment="1">
      <alignment horizontal="right" vertical="center"/>
    </xf>
    <xf numFmtId="177" fontId="3" fillId="0" borderId="88" xfId="0" applyNumberFormat="1" applyFont="1" applyFill="1" applyBorder="1" applyAlignment="1">
      <alignment horizontal="center" vertical="center"/>
    </xf>
    <xf numFmtId="177" fontId="3" fillId="0" borderId="70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right" vertical="center"/>
    </xf>
    <xf numFmtId="176" fontId="3" fillId="0" borderId="40" xfId="0" applyNumberFormat="1" applyFont="1" applyFill="1" applyBorder="1" applyAlignment="1">
      <alignment horizontal="right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4" fontId="4" fillId="6" borderId="13" xfId="0" applyNumberFormat="1" applyFont="1" applyFill="1" applyBorder="1" applyAlignment="1">
      <alignment vertical="center"/>
    </xf>
    <xf numFmtId="0" fontId="4" fillId="6" borderId="10" xfId="0" applyNumberFormat="1" applyFont="1" applyFill="1" applyBorder="1" applyAlignment="1">
      <alignment horizontal="center" vertical="center"/>
    </xf>
    <xf numFmtId="0" fontId="5" fillId="6" borderId="57" xfId="0" applyFont="1" applyFill="1" applyBorder="1" applyAlignment="1">
      <alignment horizontal="right" vertical="center"/>
    </xf>
    <xf numFmtId="0" fontId="4" fillId="6" borderId="15" xfId="0" applyFont="1" applyFill="1" applyBorder="1" applyAlignment="1">
      <alignment horizontal="center" vertical="center"/>
    </xf>
    <xf numFmtId="4" fontId="4" fillId="6" borderId="52" xfId="0" applyNumberFormat="1" applyFont="1" applyFill="1" applyBorder="1" applyAlignment="1">
      <alignment vertical="center"/>
    </xf>
    <xf numFmtId="185" fontId="3" fillId="6" borderId="23" xfId="0" applyNumberFormat="1" applyFont="1" applyFill="1" applyBorder="1" applyAlignment="1">
      <alignment vertical="center"/>
    </xf>
    <xf numFmtId="0" fontId="5" fillId="6" borderId="25" xfId="0" applyFont="1" applyFill="1" applyBorder="1" applyAlignment="1">
      <alignment horizontal="right" vertical="center"/>
    </xf>
    <xf numFmtId="0" fontId="4" fillId="6" borderId="24" xfId="0" applyFont="1" applyFill="1" applyBorder="1" applyAlignment="1">
      <alignment horizontal="center" vertical="center"/>
    </xf>
    <xf numFmtId="4" fontId="4" fillId="6" borderId="29" xfId="0" applyNumberFormat="1" applyFont="1" applyFill="1" applyBorder="1" applyAlignment="1">
      <alignment vertical="center"/>
    </xf>
    <xf numFmtId="185" fontId="3" fillId="6" borderId="24" xfId="0" applyNumberFormat="1" applyFont="1" applyFill="1" applyBorder="1" applyAlignment="1">
      <alignment vertical="center"/>
    </xf>
    <xf numFmtId="0" fontId="4" fillId="6" borderId="11" xfId="0" applyFont="1" applyFill="1" applyBorder="1" applyAlignment="1">
      <alignment horizontal="center" vertical="center"/>
    </xf>
    <xf numFmtId="4" fontId="4" fillId="6" borderId="38" xfId="0" applyNumberFormat="1" applyFont="1" applyFill="1" applyBorder="1" applyAlignment="1">
      <alignment vertical="center"/>
    </xf>
    <xf numFmtId="185" fontId="3" fillId="6" borderId="22" xfId="0" applyNumberFormat="1" applyFont="1" applyFill="1" applyBorder="1" applyAlignment="1">
      <alignment vertical="center"/>
    </xf>
    <xf numFmtId="0" fontId="5" fillId="6" borderId="27" xfId="0" applyFont="1" applyFill="1" applyBorder="1" applyAlignment="1">
      <alignment horizontal="right" vertical="center"/>
    </xf>
    <xf numFmtId="0" fontId="0" fillId="6" borderId="10" xfId="0" applyFont="1" applyFill="1" applyBorder="1" applyAlignment="1">
      <alignment horizontal="center" vertical="center"/>
    </xf>
    <xf numFmtId="4" fontId="4" fillId="6" borderId="18" xfId="0" applyNumberFormat="1" applyFont="1" applyFill="1" applyBorder="1" applyAlignment="1">
      <alignment horizontal="right" vertical="center"/>
    </xf>
    <xf numFmtId="185" fontId="3" fillId="6" borderId="11" xfId="0" applyNumberFormat="1" applyFont="1" applyFill="1" applyBorder="1" applyAlignment="1">
      <alignment horizontal="right" vertical="center"/>
    </xf>
    <xf numFmtId="4" fontId="4" fillId="6" borderId="13" xfId="0" applyNumberFormat="1" applyFont="1" applyFill="1" applyBorder="1" applyAlignment="1">
      <alignment horizontal="right"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4" fontId="4" fillId="6" borderId="56" xfId="0" applyNumberFormat="1" applyFont="1" applyFill="1" applyBorder="1" applyAlignment="1">
      <alignment vertical="center"/>
    </xf>
    <xf numFmtId="0" fontId="4" fillId="6" borderId="19" xfId="0" applyNumberFormat="1" applyFont="1" applyFill="1" applyBorder="1" applyAlignment="1">
      <alignment horizontal="center" vertical="center"/>
    </xf>
    <xf numFmtId="185" fontId="3" fillId="6" borderId="19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4" fontId="4" fillId="0" borderId="59" xfId="0" applyNumberFormat="1" applyFont="1" applyFill="1" applyBorder="1" applyAlignment="1">
      <alignment vertical="center"/>
    </xf>
    <xf numFmtId="185" fontId="3" fillId="0" borderId="46" xfId="0" applyNumberFormat="1" applyFont="1" applyFill="1" applyBorder="1" applyAlignment="1">
      <alignment vertical="center"/>
    </xf>
    <xf numFmtId="185" fontId="3" fillId="0" borderId="46" xfId="0" applyNumberFormat="1" applyFont="1" applyFill="1" applyBorder="1" applyAlignment="1">
      <alignment horizontal="right" vertical="center"/>
    </xf>
    <xf numFmtId="0" fontId="5" fillId="0" borderId="55" xfId="0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horizontal="right" vertical="center"/>
    </xf>
    <xf numFmtId="185" fontId="3" fillId="0" borderId="56" xfId="0" applyNumberFormat="1" applyFont="1" applyFill="1" applyBorder="1" applyAlignment="1">
      <alignment horizontal="right" vertical="center"/>
    </xf>
    <xf numFmtId="0" fontId="4" fillId="0" borderId="48" xfId="0" applyFont="1" applyFill="1" applyBorder="1" applyAlignment="1">
      <alignment horizontal="center" vertical="center"/>
    </xf>
    <xf numFmtId="4" fontId="4" fillId="0" borderId="68" xfId="0" applyNumberFormat="1" applyFont="1" applyFill="1" applyBorder="1" applyAlignment="1">
      <alignment horizontal="right" vertical="center"/>
    </xf>
    <xf numFmtId="0" fontId="4" fillId="0" borderId="31" xfId="0" applyNumberFormat="1" applyFont="1" applyFill="1" applyBorder="1" applyAlignment="1">
      <alignment horizontal="center" vertical="center"/>
    </xf>
    <xf numFmtId="185" fontId="3" fillId="0" borderId="31" xfId="0" applyNumberFormat="1" applyFont="1" applyFill="1" applyBorder="1" applyAlignment="1">
      <alignment vertical="center"/>
    </xf>
    <xf numFmtId="0" fontId="5" fillId="0" borderId="40" xfId="0" applyFont="1" applyFill="1" applyBorder="1" applyAlignment="1">
      <alignment horizontal="right" vertical="center"/>
    </xf>
    <xf numFmtId="0" fontId="3" fillId="24" borderId="28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0" fillId="6" borderId="15" xfId="0" applyFont="1" applyFill="1" applyBorder="1" applyAlignment="1">
      <alignment horizontal="center" vertical="center" shrinkToFit="1"/>
    </xf>
    <xf numFmtId="0" fontId="4" fillId="6" borderId="46" xfId="0" applyFont="1" applyFill="1" applyBorder="1" applyAlignment="1">
      <alignment horizontal="center" vertical="center"/>
    </xf>
    <xf numFmtId="38" fontId="3" fillId="6" borderId="46" xfId="34" applyFont="1" applyFill="1" applyBorder="1" applyAlignment="1">
      <alignment vertical="center"/>
    </xf>
    <xf numFmtId="38" fontId="3" fillId="6" borderId="46" xfId="0" applyNumberFormat="1" applyFont="1" applyFill="1" applyBorder="1" applyAlignment="1">
      <alignment vertical="center"/>
    </xf>
    <xf numFmtId="38" fontId="3" fillId="6" borderId="46" xfId="34" applyFont="1" applyFill="1" applyBorder="1" applyAlignment="1">
      <alignment horizontal="right" vertical="center"/>
    </xf>
    <xf numFmtId="38" fontId="3" fillId="6" borderId="24" xfId="34" applyFont="1" applyFill="1" applyBorder="1" applyAlignment="1">
      <alignment vertical="center"/>
    </xf>
    <xf numFmtId="38" fontId="3" fillId="6" borderId="24" xfId="34" applyFont="1" applyFill="1" applyBorder="1" applyAlignment="1">
      <alignment horizontal="right" vertical="center"/>
    </xf>
    <xf numFmtId="0" fontId="4" fillId="6" borderId="34" xfId="0" applyFont="1" applyFill="1" applyBorder="1" applyAlignment="1">
      <alignment horizontal="center" vertical="center"/>
    </xf>
    <xf numFmtId="38" fontId="3" fillId="6" borderId="34" xfId="34" applyFont="1" applyFill="1" applyBorder="1" applyAlignment="1">
      <alignment vertical="center"/>
    </xf>
    <xf numFmtId="38" fontId="3" fillId="6" borderId="34" xfId="34" applyFont="1" applyFill="1" applyBorder="1" applyAlignment="1">
      <alignment horizontal="right" vertical="center"/>
    </xf>
    <xf numFmtId="185" fontId="3" fillId="6" borderId="57" xfId="34" applyNumberFormat="1" applyFont="1" applyFill="1" applyBorder="1" applyAlignment="1">
      <alignment vertical="center"/>
    </xf>
    <xf numFmtId="38" fontId="3" fillId="6" borderId="10" xfId="34" applyFont="1" applyFill="1" applyBorder="1" applyAlignment="1">
      <alignment horizontal="right" vertical="center"/>
    </xf>
    <xf numFmtId="187" fontId="3" fillId="6" borderId="67" xfId="34" applyNumberFormat="1" applyFont="1" applyFill="1" applyBorder="1" applyAlignment="1">
      <alignment horizontal="right" vertical="center"/>
    </xf>
    <xf numFmtId="185" fontId="3" fillId="6" borderId="65" xfId="34" applyNumberFormat="1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87" xfId="0" applyFont="1" applyFill="1" applyBorder="1" applyAlignment="1">
      <alignment horizontal="center" vertical="center"/>
    </xf>
    <xf numFmtId="38" fontId="3" fillId="0" borderId="77" xfId="34" applyFont="1" applyFill="1" applyBorder="1" applyAlignment="1">
      <alignment vertical="center"/>
    </xf>
    <xf numFmtId="38" fontId="3" fillId="0" borderId="77" xfId="34" applyFont="1" applyFill="1" applyBorder="1" applyAlignment="1">
      <alignment horizontal="right" vertical="center"/>
    </xf>
    <xf numFmtId="187" fontId="3" fillId="0" borderId="92" xfId="34" applyNumberFormat="1" applyFont="1" applyFill="1" applyBorder="1" applyAlignment="1">
      <alignment horizontal="right" vertical="center"/>
    </xf>
    <xf numFmtId="185" fontId="3" fillId="0" borderId="93" xfId="34" applyNumberFormat="1" applyFont="1" applyFill="1" applyBorder="1" applyAlignment="1">
      <alignment horizontal="right" vertical="center"/>
    </xf>
    <xf numFmtId="188" fontId="3" fillId="24" borderId="23" xfId="34" applyNumberFormat="1" applyFont="1" applyFill="1" applyBorder="1" applyAlignment="1">
      <alignment vertical="center" shrinkToFit="1"/>
    </xf>
    <xf numFmtId="38" fontId="3" fillId="24" borderId="23" xfId="34" applyNumberFormat="1" applyFont="1" applyFill="1" applyBorder="1" applyAlignment="1">
      <alignment horizontal="right" vertical="center"/>
    </xf>
    <xf numFmtId="38" fontId="3" fillId="24" borderId="24" xfId="34" applyNumberFormat="1" applyFont="1" applyFill="1" applyBorder="1" applyAlignment="1">
      <alignment horizontal="right" vertical="center"/>
    </xf>
    <xf numFmtId="38" fontId="3" fillId="24" borderId="34" xfId="34" applyNumberFormat="1" applyFont="1" applyFill="1" applyBorder="1" applyAlignment="1">
      <alignment horizontal="right" vertical="center"/>
    </xf>
    <xf numFmtId="178" fontId="3" fillId="0" borderId="62" xfId="0" applyNumberFormat="1" applyFont="1" applyFill="1" applyBorder="1" applyAlignment="1">
      <alignment horizontal="right" vertical="center"/>
    </xf>
    <xf numFmtId="185" fontId="3" fillId="0" borderId="23" xfId="0" applyNumberFormat="1" applyFont="1" applyFill="1" applyBorder="1" applyAlignment="1">
      <alignment horizontal="center" vertical="center"/>
    </xf>
    <xf numFmtId="185" fontId="3" fillId="0" borderId="24" xfId="0" applyNumberFormat="1" applyFont="1" applyFill="1" applyBorder="1" applyAlignment="1">
      <alignment horizontal="center" vertical="center"/>
    </xf>
    <xf numFmtId="185" fontId="3" fillId="0" borderId="19" xfId="0" applyNumberFormat="1" applyFont="1" applyFill="1" applyBorder="1" applyAlignment="1">
      <alignment horizontal="right" vertical="center"/>
    </xf>
    <xf numFmtId="185" fontId="3" fillId="0" borderId="61" xfId="0" applyNumberFormat="1" applyFont="1" applyFill="1" applyBorder="1" applyAlignment="1">
      <alignment horizontal="right" vertical="center"/>
    </xf>
    <xf numFmtId="185" fontId="3" fillId="26" borderId="23" xfId="0" applyNumberFormat="1" applyFont="1" applyFill="1" applyBorder="1" applyAlignment="1">
      <alignment horizontal="right" vertical="center"/>
    </xf>
    <xf numFmtId="185" fontId="3" fillId="26" borderId="24" xfId="0" applyNumberFormat="1" applyFont="1" applyFill="1" applyBorder="1" applyAlignment="1">
      <alignment horizontal="right" vertical="center"/>
    </xf>
    <xf numFmtId="185" fontId="3" fillId="26" borderId="22" xfId="0" applyNumberFormat="1" applyFont="1" applyFill="1" applyBorder="1" applyAlignment="1">
      <alignment horizontal="right" vertical="center"/>
    </xf>
    <xf numFmtId="185" fontId="3" fillId="26" borderId="10" xfId="0" applyNumberFormat="1" applyFont="1" applyFill="1" applyBorder="1" applyAlignment="1">
      <alignment horizontal="right" vertical="center"/>
    </xf>
    <xf numFmtId="0" fontId="0" fillId="0" borderId="34" xfId="0" applyFont="1" applyFill="1" applyBorder="1" applyAlignment="1">
      <alignment horizontal="center" vertical="center" shrinkToFit="1"/>
    </xf>
    <xf numFmtId="38" fontId="0" fillId="24" borderId="23" xfId="0" applyNumberFormat="1" applyFont="1" applyFill="1" applyBorder="1" applyAlignment="1">
      <alignment vertical="center" shrinkToFit="1"/>
    </xf>
    <xf numFmtId="0" fontId="4" fillId="26" borderId="23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 shrinkToFit="1"/>
    </xf>
    <xf numFmtId="178" fontId="3" fillId="26" borderId="57" xfId="0" applyNumberFormat="1" applyFont="1" applyFill="1" applyBorder="1" applyAlignment="1">
      <alignment horizontal="right" vertical="center"/>
    </xf>
    <xf numFmtId="0" fontId="4" fillId="26" borderId="24" xfId="0" applyFont="1" applyFill="1" applyBorder="1" applyAlignment="1">
      <alignment horizontal="center" vertical="center"/>
    </xf>
    <xf numFmtId="0" fontId="4" fillId="26" borderId="34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38" fontId="3" fillId="26" borderId="10" xfId="34" applyFont="1" applyFill="1" applyBorder="1" applyAlignment="1">
      <alignment horizontal="right" vertical="center"/>
    </xf>
    <xf numFmtId="185" fontId="3" fillId="26" borderId="11" xfId="0" applyNumberFormat="1" applyFont="1" applyFill="1" applyBorder="1" applyAlignment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85" fontId="3" fillId="26" borderId="10" xfId="0" applyNumberFormat="1" applyFont="1" applyFill="1" applyBorder="1" applyAlignment="1">
      <alignment vertical="center"/>
    </xf>
    <xf numFmtId="38" fontId="3" fillId="0" borderId="10" xfId="34" applyNumberFormat="1" applyFont="1" applyFill="1" applyBorder="1" applyAlignment="1">
      <alignment horizontal="right" vertical="center"/>
    </xf>
    <xf numFmtId="179" fontId="3" fillId="0" borderId="10" xfId="0" applyNumberFormat="1" applyFont="1" applyFill="1" applyBorder="1" applyAlignment="1">
      <alignment vertical="center"/>
    </xf>
    <xf numFmtId="0" fontId="4" fillId="26" borderId="21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/>
    </xf>
    <xf numFmtId="183" fontId="3" fillId="26" borderId="10" xfId="28" applyNumberFormat="1" applyFont="1" applyFill="1" applyBorder="1" applyAlignment="1">
      <alignment horizontal="right" vertical="center"/>
    </xf>
    <xf numFmtId="190" fontId="3" fillId="26" borderId="10" xfId="0" applyNumberFormat="1" applyFont="1" applyFill="1" applyBorder="1" applyAlignment="1">
      <alignment horizontal="right" vertical="center"/>
    </xf>
    <xf numFmtId="189" fontId="3" fillId="26" borderId="10" xfId="0" applyNumberFormat="1" applyFont="1" applyFill="1" applyBorder="1" applyAlignment="1">
      <alignment horizontal="right" vertical="center"/>
    </xf>
    <xf numFmtId="2" fontId="3" fillId="26" borderId="10" xfId="0" applyNumberFormat="1" applyFont="1" applyFill="1" applyBorder="1" applyAlignment="1">
      <alignment horizontal="right" vertical="center"/>
    </xf>
    <xf numFmtId="2" fontId="3" fillId="26" borderId="57" xfId="0" applyNumberFormat="1" applyFont="1" applyFill="1" applyBorder="1" applyAlignment="1">
      <alignment horizontal="right" vertical="center"/>
    </xf>
    <xf numFmtId="38" fontId="3" fillId="0" borderId="31" xfId="34" applyFont="1" applyFill="1" applyBorder="1" applyAlignment="1">
      <alignment horizontal="right" vertical="center"/>
    </xf>
    <xf numFmtId="183" fontId="3" fillId="0" borderId="31" xfId="28" applyNumberFormat="1" applyFont="1" applyFill="1" applyBorder="1" applyAlignment="1">
      <alignment horizontal="right" vertical="center"/>
    </xf>
    <xf numFmtId="185" fontId="3" fillId="0" borderId="31" xfId="0" applyNumberFormat="1" applyFont="1" applyFill="1" applyBorder="1" applyAlignment="1">
      <alignment horizontal="right" vertical="center"/>
    </xf>
    <xf numFmtId="190" fontId="3" fillId="0" borderId="31" xfId="0" applyNumberFormat="1" applyFont="1" applyFill="1" applyBorder="1" applyAlignment="1">
      <alignment horizontal="right" vertical="center"/>
    </xf>
    <xf numFmtId="189" fontId="3" fillId="0" borderId="31" xfId="0" applyNumberFormat="1" applyFont="1" applyFill="1" applyBorder="1" applyAlignment="1">
      <alignment horizontal="right" vertical="center"/>
    </xf>
    <xf numFmtId="2" fontId="3" fillId="0" borderId="31" xfId="0" applyNumberFormat="1" applyFont="1" applyFill="1" applyBorder="1" applyAlignment="1">
      <alignment horizontal="right" vertical="center"/>
    </xf>
    <xf numFmtId="2" fontId="3" fillId="0" borderId="40" xfId="0" applyNumberFormat="1" applyFont="1" applyFill="1" applyBorder="1" applyAlignment="1">
      <alignment horizontal="right" vertical="center"/>
    </xf>
    <xf numFmtId="0" fontId="4" fillId="6" borderId="28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horizontal="center" vertical="center" shrinkToFit="1"/>
    </xf>
    <xf numFmtId="190" fontId="3" fillId="24" borderId="57" xfId="34" applyNumberFormat="1" applyFont="1" applyFill="1" applyBorder="1" applyAlignment="1">
      <alignment vertical="center"/>
    </xf>
    <xf numFmtId="177" fontId="3" fillId="0" borderId="52" xfId="0" applyNumberFormat="1" applyFont="1" applyFill="1" applyBorder="1" applyAlignment="1">
      <alignment horizontal="right" vertical="center"/>
    </xf>
    <xf numFmtId="177" fontId="3" fillId="0" borderId="30" xfId="0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right" vertical="center"/>
    </xf>
    <xf numFmtId="192" fontId="3" fillId="0" borderId="15" xfId="34" applyNumberFormat="1" applyFont="1" applyFill="1" applyBorder="1" applyAlignment="1">
      <alignment vertical="center"/>
    </xf>
    <xf numFmtId="192" fontId="3" fillId="6" borderId="15" xfId="34" applyNumberFormat="1" applyFont="1" applyFill="1" applyBorder="1" applyAlignment="1">
      <alignment vertical="center"/>
    </xf>
    <xf numFmtId="192" fontId="3" fillId="6" borderId="15" xfId="34" applyNumberFormat="1" applyFont="1" applyFill="1" applyBorder="1" applyAlignment="1">
      <alignment horizontal="right" vertical="center"/>
    </xf>
    <xf numFmtId="192" fontId="3" fillId="0" borderId="31" xfId="34" applyNumberFormat="1" applyFont="1" applyFill="1" applyBorder="1" applyAlignment="1">
      <alignment horizontal="right" vertical="center"/>
    </xf>
    <xf numFmtId="38" fontId="3" fillId="24" borderId="19" xfId="34" applyFont="1" applyFill="1" applyBorder="1" applyAlignment="1">
      <alignment horizontal="right" vertical="center"/>
    </xf>
    <xf numFmtId="0" fontId="4" fillId="24" borderId="34" xfId="0" applyFont="1" applyFill="1" applyBorder="1" applyAlignment="1">
      <alignment horizontal="center" vertical="center" shrinkToFit="1"/>
    </xf>
    <xf numFmtId="0" fontId="0" fillId="24" borderId="10" xfId="0" applyFill="1" applyBorder="1" applyAlignment="1">
      <alignment horizontal="center" vertical="center" shrinkToFit="1"/>
    </xf>
    <xf numFmtId="38" fontId="5" fillId="0" borderId="31" xfId="34" applyFont="1" applyFill="1" applyBorder="1" applyAlignment="1">
      <alignment horizontal="center" vertical="center" shrinkToFit="1"/>
    </xf>
    <xf numFmtId="186" fontId="3" fillId="24" borderId="80" xfId="34" applyNumberFormat="1" applyFont="1" applyFill="1" applyBorder="1" applyAlignment="1">
      <alignment vertical="center"/>
    </xf>
    <xf numFmtId="186" fontId="3" fillId="0" borderId="62" xfId="34" applyNumberFormat="1" applyFont="1" applyFill="1" applyBorder="1" applyAlignment="1">
      <alignment vertical="center"/>
    </xf>
    <xf numFmtId="186" fontId="3" fillId="24" borderId="94" xfId="34" applyNumberFormat="1" applyFont="1" applyFill="1" applyBorder="1" applyAlignment="1">
      <alignment vertical="center"/>
    </xf>
    <xf numFmtId="186" fontId="3" fillId="0" borderId="94" xfId="34" applyNumberFormat="1" applyFont="1" applyFill="1" applyBorder="1" applyAlignment="1">
      <alignment vertical="center"/>
    </xf>
    <xf numFmtId="186" fontId="3" fillId="0" borderId="80" xfId="34" applyNumberFormat="1" applyFont="1" applyFill="1" applyBorder="1" applyAlignment="1">
      <alignment vertical="center"/>
    </xf>
    <xf numFmtId="186" fontId="3" fillId="0" borderId="57" xfId="34" applyNumberFormat="1" applyFont="1" applyFill="1" applyBorder="1" applyAlignment="1">
      <alignment vertical="center"/>
    </xf>
    <xf numFmtId="186" fontId="3" fillId="24" borderId="57" xfId="34" applyNumberFormat="1" applyFont="1" applyFill="1" applyBorder="1" applyAlignment="1">
      <alignment vertical="center"/>
    </xf>
    <xf numFmtId="186" fontId="3" fillId="24" borderId="53" xfId="34" applyNumberFormat="1" applyFont="1" applyFill="1" applyBorder="1" applyAlignment="1">
      <alignment vertical="center"/>
    </xf>
    <xf numFmtId="38" fontId="3" fillId="26" borderId="23" xfId="34" applyFont="1" applyFill="1" applyBorder="1" applyAlignment="1">
      <alignment horizontal="right" vertical="center"/>
    </xf>
    <xf numFmtId="0" fontId="0" fillId="24" borderId="23" xfId="0" applyFont="1" applyFill="1" applyBorder="1" applyAlignment="1">
      <alignment horizontal="center" vertical="center" shrinkToFit="1"/>
    </xf>
    <xf numFmtId="40" fontId="0" fillId="0" borderId="0" xfId="34" applyNumberFormat="1" applyFont="1" applyFill="1" applyAlignment="1"/>
    <xf numFmtId="183" fontId="4" fillId="0" borderId="0" xfId="28" applyNumberFormat="1" applyFont="1" applyFill="1" applyAlignment="1"/>
    <xf numFmtId="191" fontId="3" fillId="24" borderId="15" xfId="0" applyNumberFormat="1" applyFont="1" applyFill="1" applyBorder="1" applyAlignment="1">
      <alignment vertical="center" wrapText="1"/>
    </xf>
    <xf numFmtId="191" fontId="3" fillId="0" borderId="31" xfId="0" applyNumberFormat="1" applyFont="1" applyFill="1" applyBorder="1" applyAlignment="1">
      <alignment vertical="center" wrapText="1"/>
    </xf>
    <xf numFmtId="0" fontId="3" fillId="24" borderId="15" xfId="0" applyFont="1" applyFill="1" applyBorder="1" applyAlignment="1">
      <alignment vertical="center" wrapText="1"/>
    </xf>
    <xf numFmtId="38" fontId="3" fillId="24" borderId="23" xfId="0" applyNumberFormat="1" applyFont="1" applyFill="1" applyBorder="1" applyAlignment="1">
      <alignment vertical="center" wrapText="1"/>
    </xf>
    <xf numFmtId="191" fontId="3" fillId="24" borderId="23" xfId="0" applyNumberFormat="1" applyFont="1" applyFill="1" applyBorder="1" applyAlignment="1">
      <alignment vertical="center" wrapText="1"/>
    </xf>
    <xf numFmtId="191" fontId="5" fillId="24" borderId="23" xfId="0" applyNumberFormat="1" applyFont="1" applyFill="1" applyBorder="1" applyAlignment="1">
      <alignment horizontal="left" vertical="center" wrapText="1"/>
    </xf>
    <xf numFmtId="0" fontId="0" fillId="0" borderId="91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186" fontId="3" fillId="0" borderId="34" xfId="34" applyNumberFormat="1" applyFont="1" applyFill="1" applyBorder="1" applyAlignment="1">
      <alignment horizontal="right" vertical="center"/>
    </xf>
    <xf numFmtId="186" fontId="3" fillId="0" borderId="22" xfId="34" applyNumberFormat="1" applyFont="1" applyFill="1" applyBorder="1" applyAlignment="1">
      <alignment horizontal="right" vertical="center"/>
    </xf>
    <xf numFmtId="0" fontId="4" fillId="24" borderId="28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88" fontId="3" fillId="0" borderId="34" xfId="34" applyNumberFormat="1" applyFont="1" applyFill="1" applyBorder="1" applyAlignment="1">
      <alignment horizontal="right" vertical="center"/>
    </xf>
    <xf numFmtId="0" fontId="4" fillId="0" borderId="76" xfId="0" applyFont="1" applyFill="1" applyBorder="1" applyAlignment="1">
      <alignment horizontal="center" vertical="center"/>
    </xf>
    <xf numFmtId="185" fontId="3" fillId="26" borderId="46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horizontal="center" vertical="center"/>
    </xf>
    <xf numFmtId="185" fontId="3" fillId="0" borderId="57" xfId="0" applyNumberFormat="1" applyFont="1" applyFill="1" applyBorder="1" applyAlignment="1">
      <alignment vertical="center"/>
    </xf>
    <xf numFmtId="186" fontId="3" fillId="26" borderId="23" xfId="34" applyNumberFormat="1" applyFont="1" applyFill="1" applyBorder="1" applyAlignment="1">
      <alignment horizontal="right" vertical="center"/>
    </xf>
    <xf numFmtId="186" fontId="3" fillId="26" borderId="23" xfId="34" applyNumberFormat="1" applyFont="1" applyFill="1" applyBorder="1" applyAlignment="1">
      <alignment vertical="center"/>
    </xf>
    <xf numFmtId="186" fontId="3" fillId="26" borderId="23" xfId="0" applyNumberFormat="1" applyFont="1" applyFill="1" applyBorder="1" applyAlignment="1">
      <alignment horizontal="right" vertical="center"/>
    </xf>
    <xf numFmtId="186" fontId="3" fillId="26" borderId="25" xfId="34" applyNumberFormat="1" applyFont="1" applyFill="1" applyBorder="1" applyAlignment="1">
      <alignment vertical="center"/>
    </xf>
    <xf numFmtId="186" fontId="3" fillId="26" borderId="24" xfId="34" applyNumberFormat="1" applyFont="1" applyFill="1" applyBorder="1" applyAlignment="1">
      <alignment horizontal="right" vertical="center"/>
    </xf>
    <xf numFmtId="186" fontId="3" fillId="26" borderId="24" xfId="34" applyNumberFormat="1" applyFont="1" applyFill="1" applyBorder="1" applyAlignment="1">
      <alignment vertical="center"/>
    </xf>
    <xf numFmtId="186" fontId="3" fillId="26" borderId="26" xfId="34" applyNumberFormat="1" applyFont="1" applyFill="1" applyBorder="1" applyAlignment="1">
      <alignment vertical="center"/>
    </xf>
    <xf numFmtId="186" fontId="3" fillId="26" borderId="22" xfId="34" applyNumberFormat="1" applyFont="1" applyFill="1" applyBorder="1" applyAlignment="1">
      <alignment vertical="center"/>
    </xf>
    <xf numFmtId="186" fontId="3" fillId="26" borderId="22" xfId="34" applyNumberFormat="1" applyFont="1" applyFill="1" applyBorder="1" applyAlignment="1">
      <alignment horizontal="right" vertical="center"/>
    </xf>
    <xf numFmtId="186" fontId="3" fillId="26" borderId="27" xfId="34" applyNumberFormat="1" applyFont="1" applyFill="1" applyBorder="1" applyAlignment="1">
      <alignment vertical="center"/>
    </xf>
    <xf numFmtId="186" fontId="3" fillId="26" borderId="10" xfId="34" applyNumberFormat="1" applyFont="1" applyFill="1" applyBorder="1" applyAlignment="1">
      <alignment horizontal="right" vertical="center"/>
    </xf>
    <xf numFmtId="186" fontId="3" fillId="26" borderId="57" xfId="34" applyNumberFormat="1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4" fillId="26" borderId="28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horizontal="center" vertical="center"/>
    </xf>
    <xf numFmtId="186" fontId="3" fillId="26" borderId="80" xfId="34" applyNumberFormat="1" applyFont="1" applyFill="1" applyBorder="1" applyAlignment="1">
      <alignment vertical="center"/>
    </xf>
    <xf numFmtId="186" fontId="3" fillId="0" borderId="31" xfId="34" applyNumberFormat="1" applyFont="1" applyFill="1" applyBorder="1" applyAlignment="1">
      <alignment horizontal="right" vertical="center"/>
    </xf>
    <xf numFmtId="186" fontId="3" fillId="0" borderId="81" xfId="34" applyNumberFormat="1" applyFont="1" applyFill="1" applyBorder="1" applyAlignment="1">
      <alignment horizontal="right" vertical="center"/>
    </xf>
    <xf numFmtId="188" fontId="3" fillId="26" borderId="23" xfId="34" applyNumberFormat="1" applyFont="1" applyFill="1" applyBorder="1" applyAlignment="1">
      <alignment horizontal="right" vertical="center"/>
    </xf>
    <xf numFmtId="188" fontId="3" fillId="26" borderId="23" xfId="34" applyNumberFormat="1" applyFont="1" applyFill="1" applyBorder="1" applyAlignment="1">
      <alignment vertical="center"/>
    </xf>
    <xf numFmtId="188" fontId="3" fillId="26" borderId="15" xfId="34" applyNumberFormat="1" applyFont="1" applyFill="1" applyBorder="1" applyAlignment="1">
      <alignment vertical="center"/>
    </xf>
    <xf numFmtId="188" fontId="3" fillId="26" borderId="53" xfId="34" applyNumberFormat="1" applyFont="1" applyFill="1" applyBorder="1" applyAlignment="1">
      <alignment horizontal="right" vertical="center"/>
    </xf>
    <xf numFmtId="188" fontId="3" fillId="26" borderId="24" xfId="34" applyNumberFormat="1" applyFont="1" applyFill="1" applyBorder="1" applyAlignment="1">
      <alignment horizontal="right" vertical="center"/>
    </xf>
    <xf numFmtId="188" fontId="3" fillId="26" borderId="24" xfId="34" applyNumberFormat="1" applyFont="1" applyFill="1" applyBorder="1" applyAlignment="1">
      <alignment vertical="center"/>
    </xf>
    <xf numFmtId="188" fontId="3" fillId="26" borderId="26" xfId="34" applyNumberFormat="1" applyFont="1" applyFill="1" applyBorder="1" applyAlignment="1">
      <alignment horizontal="right" vertical="center"/>
    </xf>
    <xf numFmtId="188" fontId="3" fillId="26" borderId="34" xfId="34" applyNumberFormat="1" applyFont="1" applyFill="1" applyBorder="1" applyAlignment="1">
      <alignment horizontal="right" vertical="center"/>
    </xf>
    <xf numFmtId="188" fontId="3" fillId="26" borderId="19" xfId="34" applyNumberFormat="1" applyFont="1" applyFill="1" applyBorder="1" applyAlignment="1">
      <alignment vertical="center"/>
    </xf>
    <xf numFmtId="188" fontId="3" fillId="26" borderId="63" xfId="34" applyNumberFormat="1" applyFont="1" applyFill="1" applyBorder="1" applyAlignment="1">
      <alignment horizontal="right" vertical="center"/>
    </xf>
    <xf numFmtId="188" fontId="3" fillId="26" borderId="10" xfId="34" applyNumberFormat="1" applyFont="1" applyFill="1" applyBorder="1" applyAlignment="1">
      <alignment vertical="center"/>
    </xf>
    <xf numFmtId="188" fontId="3" fillId="26" borderId="57" xfId="34" applyNumberFormat="1" applyFont="1" applyFill="1" applyBorder="1" applyAlignment="1">
      <alignment vertical="center"/>
    </xf>
    <xf numFmtId="188" fontId="3" fillId="26" borderId="11" xfId="34" applyNumberFormat="1" applyFont="1" applyFill="1" applyBorder="1" applyAlignment="1">
      <alignment horizontal="right" vertical="center"/>
    </xf>
    <xf numFmtId="188" fontId="3" fillId="26" borderId="11" xfId="34" applyNumberFormat="1" applyFont="1" applyFill="1" applyBorder="1" applyAlignment="1">
      <alignment vertical="center"/>
    </xf>
    <xf numFmtId="188" fontId="3" fillId="0" borderId="31" xfId="34" applyNumberFormat="1" applyFont="1" applyFill="1" applyBorder="1" applyAlignment="1">
      <alignment horizontal="right" vertical="center"/>
    </xf>
    <xf numFmtId="188" fontId="3" fillId="0" borderId="40" xfId="34" applyNumberFormat="1" applyFont="1" applyFill="1" applyBorder="1" applyAlignment="1">
      <alignment horizontal="right" vertical="center"/>
    </xf>
    <xf numFmtId="38" fontId="3" fillId="26" borderId="10" xfId="34" applyFont="1" applyFill="1" applyBorder="1" applyAlignment="1">
      <alignment vertical="center"/>
    </xf>
    <xf numFmtId="185" fontId="3" fillId="26" borderId="57" xfId="34" applyNumberFormat="1" applyFont="1" applyFill="1" applyBorder="1" applyAlignment="1">
      <alignment vertical="center"/>
    </xf>
    <xf numFmtId="0" fontId="0" fillId="0" borderId="0" xfId="0"/>
    <xf numFmtId="4" fontId="4" fillId="24" borderId="13" xfId="0" applyNumberFormat="1" applyFont="1" applyFill="1" applyBorder="1" applyAlignment="1">
      <alignment vertical="center"/>
    </xf>
    <xf numFmtId="0" fontId="4" fillId="0" borderId="61" xfId="0" applyFont="1" applyFill="1" applyBorder="1" applyAlignment="1">
      <alignment horizontal="center" vertical="center" wrapText="1"/>
    </xf>
    <xf numFmtId="38" fontId="0" fillId="0" borderId="0" xfId="34" applyFont="1" applyFill="1" applyAlignment="1"/>
    <xf numFmtId="0" fontId="0" fillId="0" borderId="15" xfId="0" applyFill="1" applyBorder="1" applyAlignment="1">
      <alignment wrapText="1"/>
    </xf>
    <xf numFmtId="0" fontId="3" fillId="6" borderId="15" xfId="0" applyFont="1" applyFill="1" applyBorder="1" applyAlignment="1">
      <alignment horizontal="right" vertical="center"/>
    </xf>
    <xf numFmtId="0" fontId="3" fillId="6" borderId="19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176" fontId="3" fillId="24" borderId="53" xfId="0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24" borderId="15" xfId="0" applyFont="1" applyFill="1" applyBorder="1" applyAlignment="1">
      <alignment horizontal="right" vertical="center"/>
    </xf>
    <xf numFmtId="0" fontId="3" fillId="24" borderId="19" xfId="0" applyFont="1" applyFill="1" applyBorder="1" applyAlignment="1">
      <alignment horizontal="right" vertical="center"/>
    </xf>
    <xf numFmtId="0" fontId="3" fillId="24" borderId="11" xfId="0" applyFont="1" applyFill="1" applyBorder="1" applyAlignment="1">
      <alignment horizontal="right" vertical="center"/>
    </xf>
    <xf numFmtId="176" fontId="3" fillId="6" borderId="53" xfId="0" applyNumberFormat="1" applyFont="1" applyFill="1" applyBorder="1" applyAlignment="1">
      <alignment horizontal="right" vertical="center"/>
    </xf>
    <xf numFmtId="177" fontId="3" fillId="0" borderId="74" xfId="0" applyNumberFormat="1" applyFont="1" applyFill="1" applyBorder="1" applyAlignment="1">
      <alignment horizontal="left" vertical="center"/>
    </xf>
    <xf numFmtId="176" fontId="3" fillId="0" borderId="53" xfId="0" applyNumberFormat="1" applyFont="1" applyFill="1" applyBorder="1" applyAlignment="1">
      <alignment horizontal="right" vertical="center"/>
    </xf>
    <xf numFmtId="177" fontId="3" fillId="0" borderId="14" xfId="0" applyNumberFormat="1" applyFont="1" applyFill="1" applyBorder="1" applyAlignment="1">
      <alignment horizontal="right" vertical="center"/>
    </xf>
    <xf numFmtId="177" fontId="3" fillId="0" borderId="12" xfId="0" applyNumberFormat="1" applyFont="1" applyFill="1" applyBorder="1" applyAlignment="1">
      <alignment horizontal="center" vertical="center"/>
    </xf>
    <xf numFmtId="192" fontId="3" fillId="0" borderId="10" xfId="34" applyNumberFormat="1" applyFont="1" applyFill="1" applyBorder="1" applyAlignment="1">
      <alignment vertical="center"/>
    </xf>
    <xf numFmtId="177" fontId="3" fillId="0" borderId="14" xfId="0" applyNumberFormat="1" applyFont="1" applyFill="1" applyBorder="1" applyAlignment="1">
      <alignment horizontal="right" vertical="center" wrapText="1"/>
    </xf>
    <xf numFmtId="192" fontId="3" fillId="24" borderId="15" xfId="34" applyNumberFormat="1" applyFont="1" applyFill="1" applyBorder="1" applyAlignment="1">
      <alignment vertical="center"/>
    </xf>
    <xf numFmtId="177" fontId="3" fillId="0" borderId="59" xfId="0" applyNumberFormat="1" applyFont="1" applyFill="1" applyBorder="1" applyAlignment="1">
      <alignment horizontal="right" vertical="center"/>
    </xf>
    <xf numFmtId="191" fontId="0" fillId="0" borderId="15" xfId="0" applyNumberFormat="1" applyFont="1" applyFill="1" applyBorder="1" applyAlignment="1">
      <alignment vertical="center" wrapText="1"/>
    </xf>
    <xf numFmtId="177" fontId="3" fillId="6" borderId="74" xfId="0" applyNumberFormat="1" applyFont="1" applyFill="1" applyBorder="1" applyAlignment="1">
      <alignment horizontal="left" vertical="center"/>
    </xf>
    <xf numFmtId="177" fontId="3" fillId="6" borderId="14" xfId="0" applyNumberFormat="1" applyFont="1" applyFill="1" applyBorder="1" applyAlignment="1">
      <alignment horizontal="right" vertical="center"/>
    </xf>
    <xf numFmtId="0" fontId="0" fillId="0" borderId="0" xfId="0" applyAlignment="1"/>
    <xf numFmtId="0" fontId="4" fillId="0" borderId="44" xfId="0" applyFont="1" applyFill="1" applyBorder="1" applyAlignment="1">
      <alignment horizontal="center" vertical="center" shrinkToFit="1"/>
    </xf>
    <xf numFmtId="0" fontId="4" fillId="24" borderId="67" xfId="0" applyFont="1" applyFill="1" applyBorder="1" applyAlignment="1">
      <alignment vertical="center" shrinkToFit="1"/>
    </xf>
    <xf numFmtId="38" fontId="4" fillId="0" borderId="24" xfId="0" applyNumberFormat="1" applyFont="1" applyFill="1" applyBorder="1" applyAlignment="1">
      <alignment horizontal="center" vertical="center" shrinkToFit="1"/>
    </xf>
    <xf numFmtId="38" fontId="4" fillId="0" borderId="22" xfId="0" applyNumberFormat="1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vertical="center" shrinkToFit="1"/>
    </xf>
    <xf numFmtId="0" fontId="4" fillId="24" borderId="46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24" borderId="67" xfId="0" applyFont="1" applyFill="1" applyBorder="1" applyAlignment="1">
      <alignment horizontal="center" vertical="center" shrinkToFit="1"/>
    </xf>
    <xf numFmtId="0" fontId="4" fillId="24" borderId="11" xfId="0" applyFont="1" applyFill="1" applyBorder="1" applyAlignment="1">
      <alignment horizontal="center" vertical="center" shrinkToFit="1"/>
    </xf>
    <xf numFmtId="0" fontId="4" fillId="6" borderId="23" xfId="0" applyFont="1" applyFill="1" applyBorder="1" applyAlignment="1">
      <alignment horizontal="center" vertical="center" shrinkToFit="1"/>
    </xf>
    <xf numFmtId="0" fontId="4" fillId="6" borderId="24" xfId="0" applyFont="1" applyFill="1" applyBorder="1" applyAlignment="1">
      <alignment horizontal="center" vertical="center" shrinkToFit="1"/>
    </xf>
    <xf numFmtId="0" fontId="4" fillId="6" borderId="22" xfId="0" applyFont="1" applyFill="1" applyBorder="1" applyAlignment="1">
      <alignment horizontal="center" vertical="center" shrinkToFit="1"/>
    </xf>
    <xf numFmtId="0" fontId="4" fillId="6" borderId="67" xfId="0" applyFont="1" applyFill="1" applyBorder="1" applyAlignment="1">
      <alignment vertical="center" shrinkToFit="1"/>
    </xf>
    <xf numFmtId="38" fontId="4" fillId="0" borderId="46" xfId="0" applyNumberFormat="1" applyFont="1" applyFill="1" applyBorder="1" applyAlignment="1">
      <alignment horizontal="center" vertical="center" shrinkToFit="1"/>
    </xf>
    <xf numFmtId="0" fontId="4" fillId="6" borderId="19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31" fontId="5" fillId="0" borderId="51" xfId="0" applyNumberFormat="1" applyFont="1" applyFill="1" applyBorder="1" applyAlignment="1">
      <alignment horizontal="right" vertical="center"/>
    </xf>
    <xf numFmtId="38" fontId="4" fillId="24" borderId="22" xfId="0" applyNumberFormat="1" applyFont="1" applyFill="1" applyBorder="1" applyAlignment="1">
      <alignment horizontal="center" vertical="center" shrinkToFit="1"/>
    </xf>
    <xf numFmtId="3" fontId="4" fillId="0" borderId="10" xfId="0" applyNumberFormat="1" applyFont="1" applyFill="1" applyBorder="1" applyAlignment="1">
      <alignment horizontal="center" vertical="center" shrinkToFit="1"/>
    </xf>
    <xf numFmtId="0" fontId="4" fillId="24" borderId="46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shrinkToFit="1"/>
    </xf>
    <xf numFmtId="0" fontId="0" fillId="0" borderId="36" xfId="0" applyFont="1" applyFill="1" applyBorder="1" applyAlignment="1">
      <alignment horizontal="center" vertical="center"/>
    </xf>
    <xf numFmtId="0" fontId="0" fillId="24" borderId="36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31" xfId="0" applyFont="1" applyFill="1" applyBorder="1" applyAlignment="1">
      <alignment horizontal="center" vertical="center"/>
    </xf>
    <xf numFmtId="0" fontId="0" fillId="24" borderId="24" xfId="0" applyFont="1" applyFill="1" applyBorder="1" applyAlignment="1">
      <alignment vertical="center" wrapText="1"/>
    </xf>
    <xf numFmtId="0" fontId="0" fillId="24" borderId="22" xfId="0" applyFont="1" applyFill="1" applyBorder="1" applyAlignment="1">
      <alignment vertical="center" wrapText="1"/>
    </xf>
    <xf numFmtId="177" fontId="3" fillId="0" borderId="100" xfId="0" applyNumberFormat="1" applyFont="1" applyFill="1" applyBorder="1" applyAlignment="1">
      <alignment vertical="center"/>
    </xf>
    <xf numFmtId="177" fontId="3" fillId="0" borderId="102" xfId="0" applyNumberFormat="1" applyFont="1" applyFill="1" applyBorder="1" applyAlignment="1">
      <alignment vertical="center"/>
    </xf>
    <xf numFmtId="38" fontId="0" fillId="0" borderId="68" xfId="0" applyNumberFormat="1" applyFont="1" applyFill="1" applyBorder="1" applyAlignment="1">
      <alignment vertical="center" shrinkToFit="1"/>
    </xf>
    <xf numFmtId="38" fontId="0" fillId="0" borderId="88" xfId="0" applyNumberFormat="1" applyFont="1" applyFill="1" applyBorder="1" applyAlignment="1">
      <alignment vertical="center" shrinkToFit="1"/>
    </xf>
    <xf numFmtId="38" fontId="0" fillId="0" borderId="70" xfId="0" applyNumberFormat="1" applyFont="1" applyFill="1" applyBorder="1" applyAlignment="1">
      <alignment vertical="center" shrinkToFit="1"/>
    </xf>
    <xf numFmtId="0" fontId="3" fillId="24" borderId="24" xfId="0" applyFont="1" applyFill="1" applyBorder="1" applyAlignment="1">
      <alignment vertical="center" wrapText="1"/>
    </xf>
    <xf numFmtId="176" fontId="3" fillId="24" borderId="26" xfId="0" applyNumberFormat="1" applyFont="1" applyFill="1" applyBorder="1" applyAlignment="1">
      <alignment horizontal="right" vertical="center" wrapText="1"/>
    </xf>
    <xf numFmtId="0" fontId="3" fillId="24" borderId="22" xfId="0" applyFont="1" applyFill="1" applyBorder="1" applyAlignment="1">
      <alignment vertical="center"/>
    </xf>
    <xf numFmtId="0" fontId="3" fillId="24" borderId="22" xfId="0" applyFont="1" applyFill="1" applyBorder="1" applyAlignment="1">
      <alignment vertical="center" wrapText="1"/>
    </xf>
    <xf numFmtId="0" fontId="3" fillId="24" borderId="38" xfId="0" applyFont="1" applyFill="1" applyBorder="1" applyAlignment="1">
      <alignment horizontal="right" vertical="center"/>
    </xf>
    <xf numFmtId="0" fontId="3" fillId="24" borderId="84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right" vertical="center"/>
    </xf>
    <xf numFmtId="177" fontId="3" fillId="0" borderId="33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/>
    </xf>
    <xf numFmtId="176" fontId="3" fillId="0" borderId="66" xfId="0" applyNumberFormat="1" applyFont="1" applyFill="1" applyBorder="1" applyAlignment="1">
      <alignment horizontal="right" vertical="center"/>
    </xf>
    <xf numFmtId="38" fontId="0" fillId="0" borderId="23" xfId="0" applyNumberFormat="1" applyFont="1" applyFill="1" applyBorder="1" applyAlignment="1">
      <alignment vertical="center" shrinkToFit="1"/>
    </xf>
    <xf numFmtId="0" fontId="3" fillId="0" borderId="52" xfId="0" applyFont="1" applyFill="1" applyBorder="1" applyAlignment="1">
      <alignment horizontal="right" vertical="center"/>
    </xf>
    <xf numFmtId="177" fontId="3" fillId="0" borderId="49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left" vertical="center"/>
    </xf>
    <xf numFmtId="38" fontId="0" fillId="0" borderId="24" xfId="0" applyNumberFormat="1" applyFont="1" applyFill="1" applyBorder="1" applyAlignment="1">
      <alignment vertical="center" shrinkToFit="1"/>
    </xf>
    <xf numFmtId="191" fontId="0" fillId="0" borderId="24" xfId="0" applyNumberFormat="1" applyFont="1" applyFill="1" applyBorder="1" applyAlignment="1">
      <alignment vertical="center" wrapText="1"/>
    </xf>
    <xf numFmtId="176" fontId="3" fillId="0" borderId="26" xfId="0" applyNumberFormat="1" applyFont="1" applyFill="1" applyBorder="1" applyAlignment="1">
      <alignment horizontal="right" vertical="center" wrapText="1"/>
    </xf>
    <xf numFmtId="38" fontId="0" fillId="0" borderId="22" xfId="0" applyNumberFormat="1" applyFont="1" applyFill="1" applyBorder="1" applyAlignment="1">
      <alignment vertical="center" shrinkToFit="1"/>
    </xf>
    <xf numFmtId="191" fontId="0" fillId="0" borderId="22" xfId="0" applyNumberFormat="1" applyFont="1" applyFill="1" applyBorder="1" applyAlignment="1">
      <alignment vertical="center" wrapText="1"/>
    </xf>
    <xf numFmtId="0" fontId="3" fillId="0" borderId="38" xfId="0" applyFont="1" applyFill="1" applyBorder="1" applyAlignment="1">
      <alignment horizontal="right" vertical="center"/>
    </xf>
    <xf numFmtId="177" fontId="3" fillId="0" borderId="37" xfId="0" applyNumberFormat="1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right" vertical="center" wrapText="1"/>
    </xf>
    <xf numFmtId="176" fontId="3" fillId="0" borderId="27" xfId="0" applyNumberFormat="1" applyFont="1" applyFill="1" applyBorder="1" applyAlignment="1">
      <alignment horizontal="right" vertical="center" wrapText="1"/>
    </xf>
    <xf numFmtId="38" fontId="0" fillId="24" borderId="24" xfId="0" applyNumberFormat="1" applyFont="1" applyFill="1" applyBorder="1" applyAlignment="1">
      <alignment vertical="center" shrinkToFit="1"/>
    </xf>
    <xf numFmtId="38" fontId="3" fillId="24" borderId="24" xfId="0" applyNumberFormat="1" applyFont="1" applyFill="1" applyBorder="1" applyAlignment="1">
      <alignment vertical="center" wrapText="1"/>
    </xf>
    <xf numFmtId="177" fontId="3" fillId="24" borderId="29" xfId="0" applyNumberFormat="1" applyFont="1" applyFill="1" applyBorder="1" applyAlignment="1">
      <alignment horizontal="right" vertical="center" wrapText="1"/>
    </xf>
    <xf numFmtId="38" fontId="0" fillId="24" borderId="22" xfId="0" applyNumberFormat="1" applyFont="1" applyFill="1" applyBorder="1" applyAlignment="1">
      <alignment vertical="center" shrinkToFit="1"/>
    </xf>
    <xf numFmtId="38" fontId="3" fillId="24" borderId="22" xfId="0" applyNumberFormat="1" applyFont="1" applyFill="1" applyBorder="1" applyAlignment="1">
      <alignment vertical="center" wrapText="1"/>
    </xf>
    <xf numFmtId="177" fontId="3" fillId="24" borderId="38" xfId="0" applyNumberFormat="1" applyFont="1" applyFill="1" applyBorder="1" applyAlignment="1">
      <alignment horizontal="right" vertical="center" wrapText="1"/>
    </xf>
    <xf numFmtId="0" fontId="3" fillId="24" borderId="22" xfId="0" applyFont="1" applyFill="1" applyBorder="1" applyAlignment="1">
      <alignment horizontal="right" vertical="center" wrapText="1"/>
    </xf>
    <xf numFmtId="176" fontId="3" fillId="24" borderId="27" xfId="0" applyNumberFormat="1" applyFont="1" applyFill="1" applyBorder="1" applyAlignment="1">
      <alignment horizontal="right" vertical="center" wrapText="1"/>
    </xf>
    <xf numFmtId="177" fontId="3" fillId="0" borderId="52" xfId="0" applyNumberFormat="1" applyFont="1" applyFill="1" applyBorder="1" applyAlignment="1">
      <alignment horizontal="right" vertical="center" wrapText="1"/>
    </xf>
    <xf numFmtId="177" fontId="3" fillId="0" borderId="49" xfId="0" applyNumberFormat="1" applyFont="1" applyFill="1" applyBorder="1" applyAlignment="1">
      <alignment vertical="center"/>
    </xf>
    <xf numFmtId="177" fontId="3" fillId="0" borderId="30" xfId="0" applyNumberFormat="1" applyFont="1" applyFill="1" applyBorder="1" applyAlignment="1">
      <alignment vertical="center"/>
    </xf>
    <xf numFmtId="177" fontId="3" fillId="0" borderId="29" xfId="0" applyNumberFormat="1" applyFont="1" applyFill="1" applyBorder="1" applyAlignment="1">
      <alignment horizontal="right" vertical="center" wrapText="1"/>
    </xf>
    <xf numFmtId="177" fontId="3" fillId="0" borderId="33" xfId="0" applyNumberFormat="1" applyFont="1" applyFill="1" applyBorder="1" applyAlignment="1">
      <alignment vertical="center"/>
    </xf>
    <xf numFmtId="177" fontId="3" fillId="0" borderId="41" xfId="0" applyNumberFormat="1" applyFont="1" applyFill="1" applyBorder="1" applyAlignment="1">
      <alignment vertical="center"/>
    </xf>
    <xf numFmtId="177" fontId="3" fillId="0" borderId="38" xfId="0" applyNumberFormat="1" applyFont="1" applyFill="1" applyBorder="1" applyAlignment="1">
      <alignment horizontal="right" vertical="center" wrapText="1"/>
    </xf>
    <xf numFmtId="177" fontId="3" fillId="0" borderId="37" xfId="0" applyNumberFormat="1" applyFont="1" applyFill="1" applyBorder="1" applyAlignment="1">
      <alignment vertical="center"/>
    </xf>
    <xf numFmtId="177" fontId="3" fillId="0" borderId="84" xfId="0" applyNumberFormat="1" applyFont="1" applyFill="1" applyBorder="1" applyAlignment="1">
      <alignment vertical="center"/>
    </xf>
    <xf numFmtId="176" fontId="3" fillId="24" borderId="27" xfId="0" applyNumberFormat="1" applyFont="1" applyFill="1" applyBorder="1" applyAlignment="1">
      <alignment horizontal="right" vertical="center"/>
    </xf>
    <xf numFmtId="191" fontId="0" fillId="0" borderId="23" xfId="0" applyNumberFormat="1" applyFont="1" applyFill="1" applyBorder="1" applyAlignment="1">
      <alignment vertical="center" shrinkToFit="1"/>
    </xf>
    <xf numFmtId="191" fontId="0" fillId="0" borderId="24" xfId="0" applyNumberFormat="1" applyFont="1" applyFill="1" applyBorder="1" applyAlignment="1">
      <alignment vertical="center" shrinkToFit="1"/>
    </xf>
    <xf numFmtId="191" fontId="0" fillId="0" borderId="22" xfId="0" applyNumberFormat="1" applyFont="1" applyFill="1" applyBorder="1" applyAlignment="1">
      <alignment vertical="center" shrinkToFit="1"/>
    </xf>
    <xf numFmtId="176" fontId="3" fillId="0" borderId="27" xfId="0" applyNumberFormat="1" applyFont="1" applyFill="1" applyBorder="1" applyAlignment="1">
      <alignment horizontal="right" vertical="center"/>
    </xf>
    <xf numFmtId="177" fontId="3" fillId="0" borderId="38" xfId="0" applyNumberFormat="1" applyFont="1" applyFill="1" applyBorder="1" applyAlignment="1">
      <alignment horizontal="right" vertical="center"/>
    </xf>
    <xf numFmtId="191" fontId="0" fillId="24" borderId="23" xfId="0" applyNumberFormat="1" applyFont="1" applyFill="1" applyBorder="1" applyAlignment="1">
      <alignment vertical="center" wrapText="1"/>
    </xf>
    <xf numFmtId="191" fontId="5" fillId="24" borderId="23" xfId="0" applyNumberFormat="1" applyFont="1" applyFill="1" applyBorder="1" applyAlignment="1">
      <alignment vertical="center" wrapText="1"/>
    </xf>
    <xf numFmtId="191" fontId="5" fillId="24" borderId="24" xfId="0" applyNumberFormat="1" applyFont="1" applyFill="1" applyBorder="1" applyAlignment="1">
      <alignment vertical="center" wrapText="1"/>
    </xf>
    <xf numFmtId="176" fontId="3" fillId="24" borderId="26" xfId="0" applyNumberFormat="1" applyFont="1" applyFill="1" applyBorder="1" applyAlignment="1">
      <alignment horizontal="right" vertical="center"/>
    </xf>
    <xf numFmtId="191" fontId="5" fillId="24" borderId="22" xfId="0" applyNumberFormat="1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/>
    </xf>
    <xf numFmtId="176" fontId="3" fillId="0" borderId="25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76" fontId="3" fillId="0" borderId="26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vertical="center"/>
    </xf>
    <xf numFmtId="191" fontId="3" fillId="24" borderId="24" xfId="0" applyNumberFormat="1" applyFont="1" applyFill="1" applyBorder="1" applyAlignment="1">
      <alignment vertical="center" wrapText="1"/>
    </xf>
    <xf numFmtId="191" fontId="3" fillId="24" borderId="22" xfId="0" applyNumberFormat="1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191" fontId="0" fillId="0" borderId="46" xfId="0" applyNumberFormat="1" applyFont="1" applyFill="1" applyBorder="1" applyAlignment="1">
      <alignment vertical="center" shrinkToFit="1"/>
    </xf>
    <xf numFmtId="191" fontId="0" fillId="0" borderId="46" xfId="0" applyNumberFormat="1" applyFont="1" applyFill="1" applyBorder="1" applyAlignment="1">
      <alignment vertical="center" wrapText="1"/>
    </xf>
    <xf numFmtId="0" fontId="3" fillId="0" borderId="46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vertical="center"/>
    </xf>
    <xf numFmtId="176" fontId="3" fillId="0" borderId="55" xfId="0" applyNumberFormat="1" applyFont="1" applyFill="1" applyBorder="1" applyAlignment="1">
      <alignment vertical="center"/>
    </xf>
    <xf numFmtId="191" fontId="0" fillId="24" borderId="23" xfId="0" applyNumberFormat="1" applyFont="1" applyFill="1" applyBorder="1" applyAlignment="1">
      <alignment vertical="center" shrinkToFit="1"/>
    </xf>
    <xf numFmtId="176" fontId="3" fillId="24" borderId="25" xfId="0" applyNumberFormat="1" applyFont="1" applyFill="1" applyBorder="1" applyAlignment="1">
      <alignment vertical="center"/>
    </xf>
    <xf numFmtId="191" fontId="0" fillId="24" borderId="24" xfId="0" applyNumberFormat="1" applyFont="1" applyFill="1" applyBorder="1" applyAlignment="1">
      <alignment vertical="center" shrinkToFit="1"/>
    </xf>
    <xf numFmtId="191" fontId="5" fillId="24" borderId="24" xfId="0" applyNumberFormat="1" applyFont="1" applyFill="1" applyBorder="1" applyAlignment="1">
      <alignment horizontal="left" vertical="center" wrapText="1"/>
    </xf>
    <xf numFmtId="176" fontId="3" fillId="24" borderId="26" xfId="0" applyNumberFormat="1" applyFont="1" applyFill="1" applyBorder="1" applyAlignment="1">
      <alignment vertical="center"/>
    </xf>
    <xf numFmtId="191" fontId="0" fillId="24" borderId="22" xfId="0" applyNumberFormat="1" applyFont="1" applyFill="1" applyBorder="1" applyAlignment="1">
      <alignment vertical="center" shrinkToFit="1"/>
    </xf>
    <xf numFmtId="191" fontId="5" fillId="24" borderId="22" xfId="0" applyNumberFormat="1" applyFont="1" applyFill="1" applyBorder="1" applyAlignment="1">
      <alignment horizontal="left" vertical="center" wrapText="1"/>
    </xf>
    <xf numFmtId="176" fontId="3" fillId="24" borderId="27" xfId="0" applyNumberFormat="1" applyFont="1" applyFill="1" applyBorder="1" applyAlignment="1">
      <alignment vertical="center"/>
    </xf>
    <xf numFmtId="177" fontId="3" fillId="24" borderId="30" xfId="0" applyNumberFormat="1" applyFont="1" applyFill="1" applyBorder="1" applyAlignment="1">
      <alignment horizontal="left" vertical="center" wrapText="1"/>
    </xf>
    <xf numFmtId="177" fontId="3" fillId="24" borderId="41" xfId="0" applyNumberFormat="1" applyFont="1" applyFill="1" applyBorder="1" applyAlignment="1">
      <alignment horizontal="left" vertical="center" wrapText="1"/>
    </xf>
    <xf numFmtId="177" fontId="3" fillId="24" borderId="84" xfId="0" applyNumberFormat="1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/>
    </xf>
    <xf numFmtId="177" fontId="3" fillId="0" borderId="74" xfId="0" applyNumberFormat="1" applyFont="1" applyFill="1" applyBorder="1" applyAlignment="1">
      <alignment horizontal="left" vertical="center" wrapText="1"/>
    </xf>
    <xf numFmtId="176" fontId="3" fillId="6" borderId="66" xfId="0" applyNumberFormat="1" applyFont="1" applyFill="1" applyBorder="1" applyAlignment="1">
      <alignment horizontal="right" vertical="center"/>
    </xf>
    <xf numFmtId="191" fontId="0" fillId="6" borderId="23" xfId="0" applyNumberFormat="1" applyFont="1" applyFill="1" applyBorder="1" applyAlignment="1">
      <alignment vertical="center" shrinkToFit="1"/>
    </xf>
    <xf numFmtId="191" fontId="0" fillId="6" borderId="23" xfId="0" applyNumberFormat="1" applyFont="1" applyFill="1" applyBorder="1" applyAlignment="1">
      <alignment vertical="center" wrapText="1"/>
    </xf>
    <xf numFmtId="0" fontId="3" fillId="6" borderId="49" xfId="0" applyFont="1" applyFill="1" applyBorder="1" applyAlignment="1">
      <alignment vertical="center"/>
    </xf>
    <xf numFmtId="177" fontId="3" fillId="6" borderId="30" xfId="0" applyNumberFormat="1" applyFont="1" applyFill="1" applyBorder="1" applyAlignment="1">
      <alignment vertical="center"/>
    </xf>
    <xf numFmtId="0" fontId="3" fillId="6" borderId="23" xfId="0" applyFont="1" applyFill="1" applyBorder="1" applyAlignment="1">
      <alignment vertical="center"/>
    </xf>
    <xf numFmtId="176" fontId="3" fillId="6" borderId="25" xfId="0" applyNumberFormat="1" applyFont="1" applyFill="1" applyBorder="1" applyAlignment="1">
      <alignment vertical="center"/>
    </xf>
    <xf numFmtId="191" fontId="0" fillId="6" borderId="24" xfId="0" applyNumberFormat="1" applyFont="1" applyFill="1" applyBorder="1" applyAlignment="1">
      <alignment vertical="center" shrinkToFit="1"/>
    </xf>
    <xf numFmtId="191" fontId="0" fillId="6" borderId="24" xfId="0" applyNumberFormat="1" applyFont="1" applyFill="1" applyBorder="1" applyAlignment="1">
      <alignment vertical="center" wrapText="1"/>
    </xf>
    <xf numFmtId="0" fontId="3" fillId="6" borderId="33" xfId="0" applyFont="1" applyFill="1" applyBorder="1" applyAlignment="1">
      <alignment vertical="center"/>
    </xf>
    <xf numFmtId="177" fontId="3" fillId="6" borderId="41" xfId="0" applyNumberFormat="1" applyFont="1" applyFill="1" applyBorder="1" applyAlignment="1">
      <alignment vertical="center"/>
    </xf>
    <xf numFmtId="0" fontId="3" fillId="6" borderId="24" xfId="0" applyFont="1" applyFill="1" applyBorder="1" applyAlignment="1">
      <alignment horizontal="right" vertical="center"/>
    </xf>
    <xf numFmtId="0" fontId="3" fillId="6" borderId="24" xfId="0" applyFont="1" applyFill="1" applyBorder="1" applyAlignment="1">
      <alignment vertical="center"/>
    </xf>
    <xf numFmtId="176" fontId="3" fillId="6" borderId="26" xfId="0" applyNumberFormat="1" applyFont="1" applyFill="1" applyBorder="1" applyAlignment="1">
      <alignment vertical="center"/>
    </xf>
    <xf numFmtId="191" fontId="0" fillId="6" borderId="22" xfId="0" applyNumberFormat="1" applyFont="1" applyFill="1" applyBorder="1" applyAlignment="1">
      <alignment vertical="center" shrinkToFit="1"/>
    </xf>
    <xf numFmtId="191" fontId="0" fillId="6" borderId="22" xfId="0" applyNumberFormat="1" applyFont="1" applyFill="1" applyBorder="1" applyAlignment="1">
      <alignment vertical="center" wrapText="1"/>
    </xf>
    <xf numFmtId="0" fontId="3" fillId="6" borderId="37" xfId="0" applyFont="1" applyFill="1" applyBorder="1" applyAlignment="1">
      <alignment vertical="center"/>
    </xf>
    <xf numFmtId="177" fontId="3" fillId="6" borderId="84" xfId="0" applyNumberFormat="1" applyFont="1" applyFill="1" applyBorder="1" applyAlignment="1">
      <alignment vertical="center"/>
    </xf>
    <xf numFmtId="0" fontId="3" fillId="6" borderId="22" xfId="0" applyFont="1" applyFill="1" applyBorder="1" applyAlignment="1">
      <alignment vertical="center"/>
    </xf>
    <xf numFmtId="176" fontId="3" fillId="6" borderId="27" xfId="0" applyNumberFormat="1" applyFont="1" applyFill="1" applyBorder="1" applyAlignment="1">
      <alignment vertical="center"/>
    </xf>
    <xf numFmtId="177" fontId="3" fillId="6" borderId="52" xfId="0" applyNumberFormat="1" applyFont="1" applyFill="1" applyBorder="1" applyAlignment="1">
      <alignment horizontal="right" vertical="center"/>
    </xf>
    <xf numFmtId="177" fontId="3" fillId="6" borderId="29" xfId="0" applyNumberFormat="1" applyFont="1" applyFill="1" applyBorder="1" applyAlignment="1">
      <alignment horizontal="right" vertical="center"/>
    </xf>
    <xf numFmtId="177" fontId="3" fillId="6" borderId="38" xfId="0" applyNumberFormat="1" applyFont="1" applyFill="1" applyBorder="1" applyAlignment="1">
      <alignment horizontal="right" vertical="center"/>
    </xf>
    <xf numFmtId="38" fontId="0" fillId="0" borderId="23" xfId="0" applyNumberFormat="1" applyFont="1" applyFill="1" applyBorder="1" applyAlignment="1">
      <alignment vertical="center"/>
    </xf>
    <xf numFmtId="38" fontId="0" fillId="0" borderId="23" xfId="0" applyNumberFormat="1" applyFont="1" applyFill="1" applyBorder="1" applyAlignment="1">
      <alignment vertical="center" wrapText="1"/>
    </xf>
    <xf numFmtId="38" fontId="0" fillId="0" borderId="22" xfId="0" applyNumberFormat="1" applyFont="1" applyFill="1" applyBorder="1" applyAlignment="1">
      <alignment vertical="center"/>
    </xf>
    <xf numFmtId="38" fontId="0" fillId="0" borderId="22" xfId="0" applyNumberFormat="1" applyFont="1" applyFill="1" applyBorder="1" applyAlignment="1">
      <alignment vertical="center" wrapText="1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vertical="center"/>
    </xf>
    <xf numFmtId="196" fontId="0" fillId="0" borderId="0" xfId="0" applyNumberFormat="1" applyAlignment="1"/>
    <xf numFmtId="197" fontId="0" fillId="0" borderId="0" xfId="0" applyNumberFormat="1" applyAlignment="1">
      <alignment vertical="top"/>
    </xf>
    <xf numFmtId="0" fontId="0" fillId="0" borderId="0" xfId="0" applyAlignment="1"/>
    <xf numFmtId="198" fontId="0" fillId="26" borderId="24" xfId="0" applyNumberFormat="1" applyFont="1" applyFill="1" applyBorder="1" applyAlignment="1">
      <alignment vertical="center"/>
    </xf>
    <xf numFmtId="199" fontId="0" fillId="26" borderId="24" xfId="0" applyNumberFormat="1" applyFont="1" applyFill="1" applyBorder="1" applyAlignment="1">
      <alignment vertical="center"/>
    </xf>
    <xf numFmtId="203" fontId="0" fillId="26" borderId="24" xfId="0" applyNumberFormat="1" applyFont="1" applyFill="1" applyBorder="1" applyAlignment="1">
      <alignment vertical="center"/>
    </xf>
    <xf numFmtId="191" fontId="0" fillId="0" borderId="19" xfId="0" applyNumberFormat="1" applyFont="1" applyFill="1" applyBorder="1" applyAlignment="1">
      <alignment vertical="center" wrapText="1"/>
    </xf>
    <xf numFmtId="199" fontId="0" fillId="26" borderId="23" xfId="0" applyNumberFormat="1" applyFont="1" applyFill="1" applyBorder="1" applyAlignment="1">
      <alignment vertical="center"/>
    </xf>
    <xf numFmtId="199" fontId="0" fillId="26" borderId="22" xfId="0" applyNumberFormat="1" applyFont="1" applyFill="1" applyBorder="1" applyAlignment="1">
      <alignment vertical="center"/>
    </xf>
    <xf numFmtId="203" fontId="0" fillId="26" borderId="10" xfId="0" applyNumberFormat="1" applyFont="1" applyFill="1" applyBorder="1" applyAlignment="1">
      <alignment vertical="center"/>
    </xf>
    <xf numFmtId="191" fontId="0" fillId="24" borderId="10" xfId="0" applyNumberFormat="1" applyFont="1" applyFill="1" applyBorder="1" applyAlignment="1">
      <alignment vertical="center" wrapText="1"/>
    </xf>
    <xf numFmtId="203" fontId="0" fillId="26" borderId="23" xfId="0" applyNumberFormat="1" applyFont="1" applyFill="1" applyBorder="1" applyAlignment="1">
      <alignment vertical="center"/>
    </xf>
    <xf numFmtId="203" fontId="0" fillId="26" borderId="22" xfId="0" applyNumberFormat="1" applyFont="1" applyFill="1" applyBorder="1" applyAlignment="1">
      <alignment vertical="center"/>
    </xf>
    <xf numFmtId="198" fontId="0" fillId="0" borderId="15" xfId="0" applyNumberFormat="1" applyFont="1" applyFill="1" applyBorder="1" applyAlignment="1">
      <alignment vertical="center"/>
    </xf>
    <xf numFmtId="198" fontId="0" fillId="24" borderId="15" xfId="0" applyNumberFormat="1" applyFont="1" applyFill="1" applyBorder="1" applyAlignment="1">
      <alignment vertical="center"/>
    </xf>
    <xf numFmtId="198" fontId="0" fillId="6" borderId="23" xfId="0" applyNumberFormat="1" applyFont="1" applyFill="1" applyBorder="1" applyAlignment="1">
      <alignment vertical="center"/>
    </xf>
    <xf numFmtId="198" fontId="0" fillId="6" borderId="24" xfId="0" applyNumberFormat="1" applyFont="1" applyFill="1" applyBorder="1" applyAlignment="1">
      <alignment vertical="center"/>
    </xf>
    <xf numFmtId="198" fontId="0" fillId="6" borderId="22" xfId="0" applyNumberFormat="1" applyFont="1" applyFill="1" applyBorder="1" applyAlignment="1">
      <alignment vertical="center"/>
    </xf>
    <xf numFmtId="198" fontId="0" fillId="0" borderId="23" xfId="0" applyNumberFormat="1" applyFont="1" applyFill="1" applyBorder="1" applyAlignment="1">
      <alignment vertical="center"/>
    </xf>
    <xf numFmtId="198" fontId="0" fillId="0" borderId="22" xfId="0" applyNumberFormat="1" applyFont="1" applyFill="1" applyBorder="1" applyAlignment="1">
      <alignment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4" borderId="3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198" fontId="0" fillId="0" borderId="24" xfId="0" applyNumberFormat="1" applyFont="1" applyFill="1" applyBorder="1" applyAlignment="1">
      <alignment vertical="center"/>
    </xf>
    <xf numFmtId="199" fontId="0" fillId="0" borderId="23" xfId="0" applyNumberFormat="1" applyFont="1" applyFill="1" applyBorder="1" applyAlignment="1">
      <alignment vertical="center"/>
    </xf>
    <xf numFmtId="199" fontId="0" fillId="0" borderId="24" xfId="0" applyNumberFormat="1" applyFont="1" applyFill="1" applyBorder="1" applyAlignment="1">
      <alignment vertical="center"/>
    </xf>
    <xf numFmtId="203" fontId="0" fillId="0" borderId="24" xfId="0" applyNumberFormat="1" applyFont="1" applyFill="1" applyBorder="1" applyAlignment="1">
      <alignment vertical="center"/>
    </xf>
    <xf numFmtId="203" fontId="0" fillId="0" borderId="22" xfId="0" applyNumberFormat="1" applyFont="1" applyFill="1" applyBorder="1" applyAlignment="1">
      <alignment vertical="center"/>
    </xf>
    <xf numFmtId="203" fontId="0" fillId="0" borderId="23" xfId="0" applyNumberFormat="1" applyFont="1" applyFill="1" applyBorder="1" applyAlignment="1">
      <alignment vertical="center"/>
    </xf>
    <xf numFmtId="199" fontId="0" fillId="0" borderId="46" xfId="0" applyNumberFormat="1" applyFont="1" applyFill="1" applyBorder="1" applyAlignment="1">
      <alignment vertical="center"/>
    </xf>
    <xf numFmtId="199" fontId="0" fillId="0" borderId="22" xfId="0" applyNumberFormat="1" applyFont="1" applyFill="1" applyBorder="1" applyAlignment="1">
      <alignment vertical="center"/>
    </xf>
    <xf numFmtId="198" fontId="0" fillId="24" borderId="23" xfId="0" applyNumberFormat="1" applyFont="1" applyFill="1" applyBorder="1" applyAlignment="1">
      <alignment vertical="center"/>
    </xf>
    <xf numFmtId="198" fontId="0" fillId="24" borderId="24" xfId="0" applyNumberFormat="1" applyFont="1" applyFill="1" applyBorder="1" applyAlignment="1">
      <alignment vertical="center"/>
    </xf>
    <xf numFmtId="198" fontId="0" fillId="24" borderId="22" xfId="0" applyNumberFormat="1" applyFont="1" applyFill="1" applyBorder="1" applyAlignment="1">
      <alignment vertical="center"/>
    </xf>
    <xf numFmtId="198" fontId="0" fillId="0" borderId="46" xfId="0" applyNumberFormat="1" applyFont="1" applyFill="1" applyBorder="1" applyAlignment="1">
      <alignment vertical="center"/>
    </xf>
    <xf numFmtId="198" fontId="0" fillId="6" borderId="15" xfId="0" applyNumberFormat="1" applyFont="1" applyFill="1" applyBorder="1" applyAlignment="1">
      <alignment vertical="center"/>
    </xf>
    <xf numFmtId="0" fontId="0" fillId="24" borderId="46" xfId="0" applyFont="1" applyFill="1" applyBorder="1" applyAlignment="1">
      <alignment horizontal="center" vertical="center"/>
    </xf>
    <xf numFmtId="0" fontId="0" fillId="24" borderId="46" xfId="0" applyFont="1" applyFill="1" applyBorder="1" applyAlignment="1">
      <alignment vertical="center"/>
    </xf>
    <xf numFmtId="0" fontId="3" fillId="24" borderId="46" xfId="0" applyFont="1" applyFill="1" applyBorder="1" applyAlignment="1">
      <alignment vertical="center" wrapText="1"/>
    </xf>
    <xf numFmtId="0" fontId="3" fillId="24" borderId="59" xfId="0" applyFont="1" applyFill="1" applyBorder="1" applyAlignment="1">
      <alignment horizontal="right" vertical="center"/>
    </xf>
    <xf numFmtId="177" fontId="3" fillId="24" borderId="100" xfId="0" applyNumberFormat="1" applyFont="1" applyFill="1" applyBorder="1" applyAlignment="1">
      <alignment horizontal="center" vertical="center" wrapText="1"/>
    </xf>
    <xf numFmtId="0" fontId="3" fillId="24" borderId="102" xfId="0" applyFont="1" applyFill="1" applyBorder="1" applyAlignment="1">
      <alignment horizontal="left" vertical="center"/>
    </xf>
    <xf numFmtId="0" fontId="3" fillId="24" borderId="46" xfId="0" applyFont="1" applyFill="1" applyBorder="1" applyAlignment="1">
      <alignment vertical="center"/>
    </xf>
    <xf numFmtId="0" fontId="3" fillId="24" borderId="46" xfId="0" applyFont="1" applyFill="1" applyBorder="1" applyAlignment="1">
      <alignment horizontal="right" vertical="center"/>
    </xf>
    <xf numFmtId="176" fontId="3" fillId="24" borderId="55" xfId="0" applyNumberFormat="1" applyFont="1" applyFill="1" applyBorder="1" applyAlignment="1">
      <alignment horizontal="right" vertical="center" wrapText="1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vertical="center" wrapText="1"/>
    </xf>
    <xf numFmtId="0" fontId="0" fillId="0" borderId="61" xfId="0" applyFont="1" applyFill="1" applyBorder="1" applyAlignment="1">
      <alignment vertical="center" shrinkToFit="1"/>
    </xf>
    <xf numFmtId="191" fontId="0" fillId="0" borderId="61" xfId="0" applyNumberFormat="1" applyFont="1" applyFill="1" applyBorder="1" applyAlignment="1">
      <alignment vertical="center" wrapText="1"/>
    </xf>
    <xf numFmtId="38" fontId="3" fillId="0" borderId="61" xfId="0" applyNumberFormat="1" applyFont="1" applyFill="1" applyBorder="1" applyAlignment="1">
      <alignment vertical="center" wrapText="1"/>
    </xf>
    <xf numFmtId="177" fontId="3" fillId="0" borderId="73" xfId="0" applyNumberFormat="1" applyFont="1" applyFill="1" applyBorder="1" applyAlignment="1">
      <alignment horizontal="right" vertical="center" wrapText="1"/>
    </xf>
    <xf numFmtId="177" fontId="3" fillId="0" borderId="108" xfId="0" applyNumberFormat="1" applyFont="1" applyFill="1" applyBorder="1" applyAlignment="1">
      <alignment horizontal="center" vertical="center" wrapText="1"/>
    </xf>
    <xf numFmtId="177" fontId="3" fillId="0" borderId="69" xfId="0" applyNumberFormat="1" applyFont="1" applyFill="1" applyBorder="1" applyAlignment="1">
      <alignment horizontal="left" vertical="center" wrapText="1"/>
    </xf>
    <xf numFmtId="192" fontId="3" fillId="0" borderId="61" xfId="34" applyNumberFormat="1" applyFont="1" applyFill="1" applyBorder="1" applyAlignment="1">
      <alignment vertical="center"/>
    </xf>
    <xf numFmtId="38" fontId="3" fillId="0" borderId="61" xfId="0" applyNumberFormat="1" applyFont="1" applyFill="1" applyBorder="1" applyAlignment="1">
      <alignment horizontal="right" vertical="center" wrapText="1"/>
    </xf>
    <xf numFmtId="0" fontId="3" fillId="0" borderId="61" xfId="0" applyFont="1" applyFill="1" applyBorder="1" applyAlignment="1">
      <alignment horizontal="right" vertical="center" wrapText="1"/>
    </xf>
    <xf numFmtId="176" fontId="3" fillId="0" borderId="62" xfId="0" applyNumberFormat="1" applyFont="1" applyFill="1" applyBorder="1" applyAlignment="1">
      <alignment horizontal="right" vertical="center" wrapText="1"/>
    </xf>
    <xf numFmtId="0" fontId="39" fillId="0" borderId="0" xfId="0" applyFont="1" applyFill="1" applyAlignment="1"/>
    <xf numFmtId="0" fontId="3" fillId="0" borderId="73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0" fillId="0" borderId="109" xfId="0" applyBorder="1" applyAlignment="1">
      <alignment vertical="center" wrapText="1"/>
    </xf>
    <xf numFmtId="40" fontId="4" fillId="0" borderId="39" xfId="34" applyNumberFormat="1" applyFont="1" applyFill="1" applyBorder="1" applyAlignment="1">
      <alignment horizontal="right" vertical="center"/>
    </xf>
    <xf numFmtId="4" fontId="4" fillId="0" borderId="34" xfId="0" applyNumberFormat="1" applyFont="1" applyFill="1" applyBorder="1" applyAlignment="1">
      <alignment vertical="center"/>
    </xf>
    <xf numFmtId="192" fontId="3" fillId="0" borderId="31" xfId="34" applyNumberFormat="1" applyFont="1" applyFill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198" fontId="0" fillId="26" borderId="22" xfId="0" applyNumberFormat="1" applyFont="1" applyFill="1" applyBorder="1" applyAlignment="1">
      <alignment vertical="center"/>
    </xf>
    <xf numFmtId="192" fontId="3" fillId="0" borderId="15" xfId="34" quotePrefix="1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86" fontId="3" fillId="24" borderId="24" xfId="34" applyNumberFormat="1" applyFont="1" applyFill="1" applyBorder="1" applyAlignment="1">
      <alignment horizontal="right" vertical="center"/>
    </xf>
    <xf numFmtId="186" fontId="3" fillId="24" borderId="22" xfId="34" applyNumberFormat="1" applyFont="1" applyFill="1" applyBorder="1" applyAlignment="1">
      <alignment horizontal="right" vertical="center"/>
    </xf>
    <xf numFmtId="186" fontId="3" fillId="24" borderId="34" xfId="34" applyNumberFormat="1" applyFont="1" applyFill="1" applyBorder="1" applyAlignment="1">
      <alignment vertical="center" shrinkToFit="1"/>
    </xf>
    <xf numFmtId="183" fontId="3" fillId="0" borderId="61" xfId="28" applyNumberFormat="1" applyFont="1" applyFill="1" applyBorder="1" applyAlignment="1">
      <alignment horizontal="right" vertical="center"/>
    </xf>
    <xf numFmtId="190" fontId="3" fillId="0" borderId="61" xfId="0" applyNumberFormat="1" applyFont="1" applyFill="1" applyBorder="1" applyAlignment="1">
      <alignment horizontal="right" vertical="center"/>
    </xf>
    <xf numFmtId="189" fontId="3" fillId="0" borderId="61" xfId="34" applyNumberFormat="1" applyFont="1" applyFill="1" applyBorder="1" applyAlignment="1">
      <alignment horizontal="right" vertical="center"/>
    </xf>
    <xf numFmtId="178" fontId="3" fillId="0" borderId="61" xfId="0" applyNumberFormat="1" applyFont="1" applyFill="1" applyBorder="1" applyAlignment="1">
      <alignment horizontal="right" vertical="center"/>
    </xf>
    <xf numFmtId="190" fontId="3" fillId="6" borderId="11" xfId="0" applyNumberFormat="1" applyFont="1" applyFill="1" applyBorder="1" applyAlignment="1">
      <alignment horizontal="right" vertical="center"/>
    </xf>
    <xf numFmtId="189" fontId="3" fillId="24" borderId="10" xfId="34" applyNumberFormat="1" applyFont="1" applyFill="1" applyBorder="1" applyAlignment="1">
      <alignment horizontal="right" vertical="center"/>
    </xf>
    <xf numFmtId="178" fontId="3" fillId="24" borderId="10" xfId="0" applyNumberFormat="1" applyFont="1" applyFill="1" applyBorder="1" applyAlignment="1">
      <alignment horizontal="right" vertical="center"/>
    </xf>
    <xf numFmtId="190" fontId="3" fillId="0" borderId="11" xfId="0" applyNumberFormat="1" applyFont="1" applyFill="1" applyBorder="1" applyAlignment="1">
      <alignment horizontal="right" vertical="center"/>
    </xf>
    <xf numFmtId="189" fontId="3" fillId="0" borderId="10" xfId="34" applyNumberFormat="1" applyFont="1" applyFill="1" applyBorder="1" applyAlignment="1">
      <alignment horizontal="right" vertical="center"/>
    </xf>
    <xf numFmtId="178" fontId="3" fillId="0" borderId="10" xfId="0" applyNumberFormat="1" applyFont="1" applyFill="1" applyBorder="1" applyAlignment="1">
      <alignment horizontal="right" vertical="center"/>
    </xf>
    <xf numFmtId="185" fontId="3" fillId="6" borderId="10" xfId="0" applyNumberFormat="1" applyFont="1" applyFill="1" applyBorder="1" applyAlignment="1">
      <alignment horizontal="right" vertical="center"/>
    </xf>
    <xf numFmtId="190" fontId="3" fillId="6" borderId="10" xfId="0" applyNumberFormat="1" applyFont="1" applyFill="1" applyBorder="1" applyAlignment="1">
      <alignment horizontal="right" vertical="center"/>
    </xf>
    <xf numFmtId="189" fontId="3" fillId="24" borderId="23" xfId="34" applyNumberFormat="1" applyFont="1" applyFill="1" applyBorder="1" applyAlignment="1">
      <alignment horizontal="right" vertical="center"/>
    </xf>
    <xf numFmtId="178" fontId="3" fillId="24" borderId="23" xfId="0" applyNumberFormat="1" applyFont="1" applyFill="1" applyBorder="1" applyAlignment="1">
      <alignment horizontal="right" vertical="center"/>
    </xf>
    <xf numFmtId="38" fontId="3" fillId="24" borderId="34" xfId="34" applyFont="1" applyFill="1" applyBorder="1" applyAlignment="1">
      <alignment horizontal="right" vertical="center" shrinkToFit="1"/>
    </xf>
    <xf numFmtId="38" fontId="3" fillId="0" borderId="22" xfId="34" applyFont="1" applyFill="1" applyBorder="1" applyAlignment="1">
      <alignment horizontal="right" vertical="center" shrinkToFit="1"/>
    </xf>
    <xf numFmtId="185" fontId="3" fillId="26" borderId="11" xfId="0" applyNumberFormat="1" applyFont="1" applyFill="1" applyBorder="1" applyAlignment="1">
      <alignment horizontal="right" vertical="center"/>
    </xf>
    <xf numFmtId="190" fontId="3" fillId="26" borderId="11" xfId="0" applyNumberFormat="1" applyFont="1" applyFill="1" applyBorder="1" applyAlignment="1">
      <alignment horizontal="right" vertical="center"/>
    </xf>
    <xf numFmtId="178" fontId="3" fillId="26" borderId="10" xfId="0" applyNumberFormat="1" applyFont="1" applyFill="1" applyBorder="1" applyAlignment="1">
      <alignment horizontal="right" vertical="center"/>
    </xf>
    <xf numFmtId="189" fontId="3" fillId="26" borderId="10" xfId="34" applyNumberFormat="1" applyFont="1" applyFill="1" applyBorder="1" applyAlignment="1">
      <alignment horizontal="right" vertical="center"/>
    </xf>
    <xf numFmtId="38" fontId="3" fillId="0" borderId="11" xfId="34" applyFont="1" applyFill="1" applyBorder="1" applyAlignment="1">
      <alignment horizontal="right" vertical="center" shrinkToFit="1"/>
    </xf>
    <xf numFmtId="179" fontId="3" fillId="0" borderId="10" xfId="0" applyNumberFormat="1" applyFont="1" applyFill="1" applyBorder="1" applyAlignment="1">
      <alignment horizontal="right" vertical="center"/>
    </xf>
    <xf numFmtId="190" fontId="3" fillId="0" borderId="10" xfId="0" applyNumberFormat="1" applyFont="1" applyFill="1" applyBorder="1" applyAlignment="1">
      <alignment horizontal="right" vertical="center"/>
    </xf>
    <xf numFmtId="204" fontId="3" fillId="0" borderId="69" xfId="0" applyNumberFormat="1" applyFont="1" applyFill="1" applyBorder="1" applyAlignment="1">
      <alignment vertical="center"/>
    </xf>
    <xf numFmtId="0" fontId="3" fillId="24" borderId="24" xfId="0" applyFont="1" applyFill="1" applyBorder="1" applyAlignment="1">
      <alignment horizontal="right" vertical="center" shrinkToFit="1"/>
    </xf>
    <xf numFmtId="0" fontId="3" fillId="0" borderId="62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/>
    </xf>
    <xf numFmtId="191" fontId="3" fillId="0" borderId="23" xfId="0" applyNumberFormat="1" applyFont="1" applyFill="1" applyBorder="1" applyAlignment="1">
      <alignment vertical="center" wrapText="1"/>
    </xf>
    <xf numFmtId="191" fontId="3" fillId="0" borderId="24" xfId="0" applyNumberFormat="1" applyFont="1" applyFill="1" applyBorder="1" applyAlignment="1">
      <alignment vertical="center" wrapText="1"/>
    </xf>
    <xf numFmtId="191" fontId="3" fillId="24" borderId="23" xfId="0" applyNumberFormat="1" applyFont="1" applyFill="1" applyBorder="1" applyAlignment="1">
      <alignment horizontal="left" vertical="center" wrapText="1"/>
    </xf>
    <xf numFmtId="191" fontId="3" fillId="6" borderId="15" xfId="0" applyNumberFormat="1" applyFont="1" applyFill="1" applyBorder="1" applyAlignment="1">
      <alignment vertical="center" wrapText="1"/>
    </xf>
    <xf numFmtId="0" fontId="38" fillId="0" borderId="0" xfId="0" applyFont="1" applyFill="1" applyBorder="1" applyAlignment="1"/>
    <xf numFmtId="0" fontId="0" fillId="26" borderId="10" xfId="0" applyNumberFormat="1" applyFont="1" applyFill="1" applyBorder="1" applyAlignment="1">
      <alignment vertical="center" shrinkToFit="1"/>
    </xf>
    <xf numFmtId="38" fontId="3" fillId="0" borderId="73" xfId="0" applyNumberFormat="1" applyFont="1" applyFill="1" applyBorder="1" applyAlignment="1">
      <alignment horizontal="center" vertical="center" wrapText="1"/>
    </xf>
    <xf numFmtId="0" fontId="3" fillId="24" borderId="59" xfId="0" applyFont="1" applyFill="1" applyBorder="1" applyAlignment="1">
      <alignment horizontal="center" vertical="center" wrapText="1"/>
    </xf>
    <xf numFmtId="0" fontId="3" fillId="24" borderId="29" xfId="0" applyFont="1" applyFill="1" applyBorder="1" applyAlignment="1">
      <alignment horizontal="center" vertical="center" wrapText="1"/>
    </xf>
    <xf numFmtId="0" fontId="3" fillId="24" borderId="38" xfId="0" applyFont="1" applyFill="1" applyBorder="1" applyAlignment="1">
      <alignment horizontal="center" vertical="center" wrapText="1"/>
    </xf>
    <xf numFmtId="191" fontId="3" fillId="0" borderId="52" xfId="0" applyNumberFormat="1" applyFont="1" applyFill="1" applyBorder="1" applyAlignment="1">
      <alignment horizontal="center" vertical="center" wrapText="1"/>
    </xf>
    <xf numFmtId="191" fontId="3" fillId="0" borderId="29" xfId="0" applyNumberFormat="1" applyFont="1" applyFill="1" applyBorder="1" applyAlignment="1">
      <alignment horizontal="center" vertical="center" wrapText="1"/>
    </xf>
    <xf numFmtId="191" fontId="3" fillId="0" borderId="38" xfId="0" applyNumberFormat="1" applyFont="1" applyFill="1" applyBorder="1" applyAlignment="1">
      <alignment horizontal="center" vertical="center" wrapText="1"/>
    </xf>
    <xf numFmtId="38" fontId="3" fillId="24" borderId="52" xfId="0" applyNumberFormat="1" applyFont="1" applyFill="1" applyBorder="1" applyAlignment="1">
      <alignment horizontal="center" vertical="center" wrapText="1"/>
    </xf>
    <xf numFmtId="38" fontId="3" fillId="24" borderId="29" xfId="0" applyNumberFormat="1" applyFont="1" applyFill="1" applyBorder="1" applyAlignment="1">
      <alignment horizontal="center" vertical="center" wrapText="1"/>
    </xf>
    <xf numFmtId="38" fontId="3" fillId="24" borderId="38" xfId="0" applyNumberFormat="1" applyFont="1" applyFill="1" applyBorder="1" applyAlignment="1">
      <alignment horizontal="center" vertical="center" wrapText="1"/>
    </xf>
    <xf numFmtId="191" fontId="3" fillId="0" borderId="14" xfId="0" applyNumberFormat="1" applyFont="1" applyFill="1" applyBorder="1" applyAlignment="1">
      <alignment horizontal="center" vertical="center" wrapText="1"/>
    </xf>
    <xf numFmtId="191" fontId="3" fillId="24" borderId="14" xfId="0" applyNumberFormat="1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3" fillId="24" borderId="52" xfId="0" applyFont="1" applyFill="1" applyBorder="1" applyAlignment="1">
      <alignment horizontal="center" vertical="center" wrapText="1"/>
    </xf>
    <xf numFmtId="191" fontId="3" fillId="24" borderId="29" xfId="0" applyNumberFormat="1" applyFont="1" applyFill="1" applyBorder="1" applyAlignment="1">
      <alignment horizontal="center" vertical="center" wrapText="1"/>
    </xf>
    <xf numFmtId="191" fontId="3" fillId="24" borderId="38" xfId="0" applyNumberFormat="1" applyFont="1" applyFill="1" applyBorder="1" applyAlignment="1">
      <alignment horizontal="center" vertical="center" wrapText="1"/>
    </xf>
    <xf numFmtId="191" fontId="3" fillId="24" borderId="52" xfId="0" applyNumberFormat="1" applyFont="1" applyFill="1" applyBorder="1" applyAlignment="1">
      <alignment horizontal="center" vertical="center" wrapText="1"/>
    </xf>
    <xf numFmtId="191" fontId="3" fillId="0" borderId="59" xfId="0" applyNumberFormat="1" applyFont="1" applyFill="1" applyBorder="1" applyAlignment="1">
      <alignment horizontal="center" vertical="center" wrapText="1"/>
    </xf>
    <xf numFmtId="191" fontId="3" fillId="6" borderId="14" xfId="0" applyNumberFormat="1" applyFont="1" applyFill="1" applyBorder="1" applyAlignment="1">
      <alignment horizontal="center" vertical="center" wrapText="1"/>
    </xf>
    <xf numFmtId="191" fontId="3" fillId="6" borderId="52" xfId="0" applyNumberFormat="1" applyFont="1" applyFill="1" applyBorder="1" applyAlignment="1">
      <alignment horizontal="center" vertical="center" wrapText="1"/>
    </xf>
    <xf numFmtId="191" fontId="3" fillId="6" borderId="29" xfId="0" applyNumberFormat="1" applyFont="1" applyFill="1" applyBorder="1" applyAlignment="1">
      <alignment horizontal="center" vertical="center" wrapText="1"/>
    </xf>
    <xf numFmtId="191" fontId="3" fillId="6" borderId="38" xfId="0" applyNumberFormat="1" applyFont="1" applyFill="1" applyBorder="1" applyAlignment="1">
      <alignment horizontal="center" vertical="center" wrapText="1"/>
    </xf>
    <xf numFmtId="38" fontId="3" fillId="0" borderId="52" xfId="0" applyNumberFormat="1" applyFont="1" applyFill="1" applyBorder="1" applyAlignment="1">
      <alignment horizontal="center" vertical="center" wrapText="1"/>
    </xf>
    <xf numFmtId="38" fontId="3" fillId="0" borderId="38" xfId="0" applyNumberFormat="1" applyFont="1" applyFill="1" applyBorder="1" applyAlignment="1">
      <alignment horizontal="center" vertical="center" wrapText="1"/>
    </xf>
    <xf numFmtId="191" fontId="3" fillId="0" borderId="68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70" xfId="0" applyFont="1" applyBorder="1" applyAlignment="1">
      <alignment horizontal="center" vertical="center"/>
    </xf>
    <xf numFmtId="31" fontId="5" fillId="24" borderId="25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3" fillId="0" borderId="73" xfId="0" applyNumberFormat="1" applyFont="1" applyFill="1" applyBorder="1" applyAlignment="1">
      <alignment horizontal="center" vertical="center" wrapText="1"/>
    </xf>
    <xf numFmtId="0" fontId="3" fillId="0" borderId="69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/>
    <xf numFmtId="0" fontId="36" fillId="0" borderId="0" xfId="0" applyFont="1" applyFill="1" applyAlignment="1">
      <alignment vertical="center"/>
    </xf>
    <xf numFmtId="0" fontId="3" fillId="24" borderId="30" xfId="0" applyFont="1" applyFill="1" applyBorder="1" applyAlignment="1">
      <alignment horizontal="center" vertical="center"/>
    </xf>
    <xf numFmtId="0" fontId="3" fillId="24" borderId="41" xfId="0" applyFont="1" applyFill="1" applyBorder="1" applyAlignment="1">
      <alignment horizontal="center" vertical="center"/>
    </xf>
    <xf numFmtId="0" fontId="3" fillId="24" borderId="84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24" borderId="74" xfId="0" applyFont="1" applyFill="1" applyBorder="1" applyAlignment="1">
      <alignment horizontal="center" vertical="center"/>
    </xf>
    <xf numFmtId="0" fontId="3" fillId="24" borderId="45" xfId="0" applyFont="1" applyFill="1" applyBorder="1" applyAlignment="1">
      <alignment horizontal="center" vertical="center"/>
    </xf>
    <xf numFmtId="0" fontId="3" fillId="24" borderId="47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84" xfId="0" applyFont="1" applyFill="1" applyBorder="1" applyAlignment="1">
      <alignment horizontal="center" vertical="center"/>
    </xf>
    <xf numFmtId="0" fontId="3" fillId="6" borderId="74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3" fillId="6" borderId="20" xfId="0" applyFont="1" applyFill="1" applyBorder="1" applyAlignment="1">
      <alignment vertical="center"/>
    </xf>
    <xf numFmtId="0" fontId="40" fillId="0" borderId="0" xfId="0" applyFont="1" applyFill="1" applyAlignment="1"/>
    <xf numFmtId="0" fontId="0" fillId="0" borderId="61" xfId="0" applyNumberFormat="1" applyFont="1" applyFill="1" applyBorder="1" applyAlignment="1">
      <alignment vertical="center" shrinkToFit="1"/>
    </xf>
    <xf numFmtId="0" fontId="0" fillId="24" borderId="46" xfId="0" applyNumberFormat="1" applyFont="1" applyFill="1" applyBorder="1" applyAlignment="1">
      <alignment vertical="center" shrinkToFit="1"/>
    </xf>
    <xf numFmtId="0" fontId="0" fillId="26" borderId="24" xfId="0" applyNumberFormat="1" applyFont="1" applyFill="1" applyBorder="1" applyAlignment="1">
      <alignment vertical="center" shrinkToFit="1"/>
    </xf>
    <xf numFmtId="0" fontId="0" fillId="24" borderId="24" xfId="0" applyNumberFormat="1" applyFont="1" applyFill="1" applyBorder="1" applyAlignment="1">
      <alignment vertical="center" shrinkToFit="1"/>
    </xf>
    <xf numFmtId="0" fontId="0" fillId="0" borderId="23" xfId="0" applyNumberFormat="1" applyFont="1" applyFill="1" applyBorder="1" applyAlignment="1">
      <alignment vertical="center" shrinkToFit="1"/>
    </xf>
    <xf numFmtId="0" fontId="0" fillId="0" borderId="24" xfId="0" applyNumberFormat="1" applyFont="1" applyFill="1" applyBorder="1" applyAlignment="1">
      <alignment vertical="center" shrinkToFit="1"/>
    </xf>
    <xf numFmtId="0" fontId="0" fillId="0" borderId="22" xfId="0" applyNumberFormat="1" applyFont="1" applyFill="1" applyBorder="1" applyAlignment="1">
      <alignment vertical="center" shrinkToFit="1"/>
    </xf>
    <xf numFmtId="0" fontId="0" fillId="0" borderId="15" xfId="0" applyNumberFormat="1" applyFont="1" applyFill="1" applyBorder="1" applyAlignment="1">
      <alignment vertical="center" shrinkToFit="1"/>
    </xf>
    <xf numFmtId="0" fontId="0" fillId="24" borderId="15" xfId="0" applyNumberFormat="1" applyFont="1" applyFill="1" applyBorder="1" applyAlignment="1">
      <alignment vertical="center" shrinkToFit="1"/>
    </xf>
    <xf numFmtId="0" fontId="0" fillId="24" borderId="23" xfId="0" applyNumberFormat="1" applyFont="1" applyFill="1" applyBorder="1" applyAlignment="1">
      <alignment vertical="center" shrinkToFit="1"/>
    </xf>
    <xf numFmtId="0" fontId="0" fillId="24" borderId="10" xfId="0" applyNumberFormat="1" applyFont="1" applyFill="1" applyBorder="1" applyAlignment="1">
      <alignment vertical="center" shrinkToFit="1"/>
    </xf>
    <xf numFmtId="0" fontId="0" fillId="0" borderId="46" xfId="0" applyNumberFormat="1" applyFont="1" applyFill="1" applyBorder="1" applyAlignment="1">
      <alignment vertical="center" shrinkToFit="1"/>
    </xf>
    <xf numFmtId="0" fontId="0" fillId="0" borderId="19" xfId="0" applyNumberFormat="1" applyFont="1" applyFill="1" applyBorder="1" applyAlignment="1">
      <alignment vertical="center" shrinkToFit="1"/>
    </xf>
    <xf numFmtId="0" fontId="0" fillId="0" borderId="0" xfId="0" applyNumberFormat="1" applyFill="1" applyBorder="1" applyAlignment="1">
      <alignment shrinkToFit="1"/>
    </xf>
    <xf numFmtId="0" fontId="0" fillId="0" borderId="0" xfId="0" applyNumberFormat="1" applyFill="1" applyAlignment="1">
      <alignment shrinkToFit="1"/>
    </xf>
    <xf numFmtId="0" fontId="3" fillId="6" borderId="14" xfId="0" applyNumberFormat="1" applyFont="1" applyFill="1" applyBorder="1" applyAlignment="1">
      <alignment horizontal="center" vertical="center"/>
    </xf>
    <xf numFmtId="0" fontId="3" fillId="6" borderId="74" xfId="0" applyNumberFormat="1" applyFont="1" applyFill="1" applyBorder="1" applyAlignment="1">
      <alignment horizontal="center" vertical="center"/>
    </xf>
    <xf numFmtId="0" fontId="3" fillId="24" borderId="14" xfId="0" applyNumberFormat="1" applyFont="1" applyFill="1" applyBorder="1" applyAlignment="1">
      <alignment horizontal="center" vertical="center"/>
    </xf>
    <xf numFmtId="0" fontId="3" fillId="24" borderId="74" xfId="0" applyNumberFormat="1" applyFont="1" applyFill="1" applyBorder="1" applyAlignment="1">
      <alignment horizontal="center" vertical="center"/>
    </xf>
    <xf numFmtId="38" fontId="37" fillId="0" borderId="45" xfId="34" applyFont="1" applyFill="1" applyBorder="1" applyAlignment="1">
      <alignment horizontal="center" vertical="center" wrapText="1"/>
    </xf>
    <xf numFmtId="38" fontId="36" fillId="0" borderId="0" xfId="0" applyNumberFormat="1" applyFont="1" applyFill="1" applyAlignment="1">
      <alignment vertical="center"/>
    </xf>
    <xf numFmtId="0" fontId="36" fillId="0" borderId="0" xfId="0" applyFont="1" applyFill="1" applyBorder="1" applyAlignment="1"/>
    <xf numFmtId="204" fontId="3" fillId="0" borderId="73" xfId="0" applyNumberFormat="1" applyFont="1" applyFill="1" applyBorder="1" applyAlignment="1">
      <alignment horizontal="right" vertical="center"/>
    </xf>
    <xf numFmtId="0" fontId="3" fillId="24" borderId="52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3" fillId="24" borderId="14" xfId="0" applyFont="1" applyFill="1" applyBorder="1" applyAlignment="1">
      <alignment horizontal="right" vertical="center"/>
    </xf>
    <xf numFmtId="0" fontId="3" fillId="24" borderId="56" xfId="0" applyFont="1" applyFill="1" applyBorder="1" applyAlignment="1">
      <alignment horizontal="right" vertical="center"/>
    </xf>
    <xf numFmtId="0" fontId="3" fillId="24" borderId="35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6" borderId="14" xfId="0" applyFont="1" applyFill="1" applyBorder="1" applyAlignment="1">
      <alignment horizontal="right" vertical="center"/>
    </xf>
    <xf numFmtId="0" fontId="3" fillId="6" borderId="52" xfId="0" applyFont="1" applyFill="1" applyBorder="1" applyAlignment="1">
      <alignment horizontal="right" vertical="center"/>
    </xf>
    <xf numFmtId="0" fontId="3" fillId="6" borderId="29" xfId="0" applyFont="1" applyFill="1" applyBorder="1" applyAlignment="1">
      <alignment horizontal="right" vertical="center"/>
    </xf>
    <xf numFmtId="0" fontId="3" fillId="6" borderId="38" xfId="0" applyFont="1" applyFill="1" applyBorder="1" applyAlignment="1">
      <alignment horizontal="right" vertical="center"/>
    </xf>
    <xf numFmtId="0" fontId="3" fillId="0" borderId="68" xfId="0" applyFont="1" applyFill="1" applyBorder="1" applyAlignment="1">
      <alignment horizontal="right" vertical="center"/>
    </xf>
    <xf numFmtId="0" fontId="3" fillId="24" borderId="59" xfId="0" applyNumberFormat="1" applyFont="1" applyFill="1" applyBorder="1" applyAlignment="1">
      <alignment horizontal="center" vertical="center"/>
    </xf>
    <xf numFmtId="0" fontId="3" fillId="24" borderId="29" xfId="0" applyNumberFormat="1" applyFont="1" applyFill="1" applyBorder="1" applyAlignment="1">
      <alignment horizontal="center" vertical="center"/>
    </xf>
    <xf numFmtId="0" fontId="3" fillId="24" borderId="38" xfId="0" applyNumberFormat="1" applyFont="1" applyFill="1" applyBorder="1" applyAlignment="1">
      <alignment horizontal="center" vertical="center"/>
    </xf>
    <xf numFmtId="0" fontId="3" fillId="0" borderId="52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38" xfId="0" applyNumberFormat="1" applyFont="1" applyFill="1" applyBorder="1" applyAlignment="1">
      <alignment horizontal="center" vertical="center"/>
    </xf>
    <xf numFmtId="0" fontId="3" fillId="24" borderId="52" xfId="0" applyNumberFormat="1" applyFont="1" applyFill="1" applyBorder="1" applyAlignment="1">
      <alignment horizontal="center" vertical="center" wrapText="1"/>
    </xf>
    <xf numFmtId="0" fontId="3" fillId="24" borderId="29" xfId="0" applyNumberFormat="1" applyFont="1" applyFill="1" applyBorder="1" applyAlignment="1">
      <alignment horizontal="center" vertical="center" wrapText="1"/>
    </xf>
    <xf numFmtId="0" fontId="3" fillId="24" borderId="38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8" xfId="0" applyNumberFormat="1" applyFont="1" applyFill="1" applyBorder="1" applyAlignment="1">
      <alignment horizontal="center" vertical="center" wrapText="1"/>
    </xf>
    <xf numFmtId="0" fontId="3" fillId="24" borderId="52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3" fillId="24" borderId="102" xfId="0" applyNumberFormat="1" applyFont="1" applyFill="1" applyBorder="1" applyAlignment="1">
      <alignment horizontal="center" vertical="center"/>
    </xf>
    <xf numFmtId="0" fontId="3" fillId="24" borderId="41" xfId="0" applyNumberFormat="1" applyFont="1" applyFill="1" applyBorder="1" applyAlignment="1">
      <alignment horizontal="center" vertical="center"/>
    </xf>
    <xf numFmtId="0" fontId="3" fillId="24" borderId="84" xfId="0" applyNumberFormat="1" applyFont="1" applyFill="1" applyBorder="1" applyAlignment="1">
      <alignment horizontal="center" vertical="center"/>
    </xf>
    <xf numFmtId="0" fontId="3" fillId="0" borderId="30" xfId="0" applyNumberFormat="1" applyFont="1" applyFill="1" applyBorder="1" applyAlignment="1">
      <alignment horizontal="center" vertical="center"/>
    </xf>
    <xf numFmtId="0" fontId="3" fillId="0" borderId="41" xfId="0" applyNumberFormat="1" applyFont="1" applyFill="1" applyBorder="1" applyAlignment="1">
      <alignment horizontal="center" vertical="center"/>
    </xf>
    <xf numFmtId="0" fontId="3" fillId="0" borderId="84" xfId="0" applyNumberFormat="1" applyFont="1" applyFill="1" applyBorder="1" applyAlignment="1">
      <alignment horizontal="center" vertical="center"/>
    </xf>
    <xf numFmtId="0" fontId="3" fillId="24" borderId="30" xfId="0" applyNumberFormat="1" applyFont="1" applyFill="1" applyBorder="1" applyAlignment="1">
      <alignment horizontal="center" vertical="center"/>
    </xf>
    <xf numFmtId="0" fontId="3" fillId="0" borderId="74" xfId="0" applyNumberFormat="1" applyFont="1" applyFill="1" applyBorder="1" applyAlignment="1">
      <alignment horizontal="center" vertical="center"/>
    </xf>
    <xf numFmtId="0" fontId="3" fillId="24" borderId="84" xfId="0" applyNumberFormat="1" applyFont="1" applyFill="1" applyBorder="1" applyAlignment="1">
      <alignment horizontal="center" vertical="center" wrapText="1"/>
    </xf>
    <xf numFmtId="0" fontId="3" fillId="0" borderId="74" xfId="0" applyNumberFormat="1" applyFont="1" applyFill="1" applyBorder="1" applyAlignment="1">
      <alignment horizontal="center" vertical="center" wrapText="1"/>
    </xf>
    <xf numFmtId="0" fontId="3" fillId="0" borderId="70" xfId="0" applyNumberFormat="1" applyFont="1" applyFill="1" applyBorder="1" applyAlignment="1">
      <alignment horizontal="center" vertical="center"/>
    </xf>
    <xf numFmtId="192" fontId="3" fillId="24" borderId="19" xfId="34" applyNumberFormat="1" applyFont="1" applyFill="1" applyBorder="1" applyAlignment="1">
      <alignment vertical="center"/>
    </xf>
    <xf numFmtId="38" fontId="3" fillId="24" borderId="34" xfId="34" applyFont="1" applyFill="1" applyBorder="1" applyAlignment="1">
      <alignment horizontal="right" vertical="center"/>
    </xf>
    <xf numFmtId="0" fontId="0" fillId="26" borderId="46" xfId="0" applyNumberFormat="1" applyFont="1" applyFill="1" applyBorder="1" applyAlignment="1">
      <alignment vertical="center" shrinkToFit="1"/>
    </xf>
    <xf numFmtId="0" fontId="0" fillId="0" borderId="108" xfId="0" applyFont="1" applyFill="1" applyBorder="1" applyAlignment="1">
      <alignment horizontal="left" vertical="center" shrinkToFit="1"/>
    </xf>
    <xf numFmtId="0" fontId="0" fillId="0" borderId="69" xfId="0" applyFont="1" applyFill="1" applyBorder="1" applyAlignment="1">
      <alignment horizontal="left" vertical="center" shrinkToFit="1"/>
    </xf>
    <xf numFmtId="0" fontId="0" fillId="24" borderId="41" xfId="0" applyFont="1" applyFill="1" applyBorder="1" applyAlignment="1">
      <alignment vertical="center"/>
    </xf>
    <xf numFmtId="38" fontId="0" fillId="24" borderId="49" xfId="0" applyNumberFormat="1" applyFont="1" applyFill="1" applyBorder="1" applyAlignment="1">
      <alignment vertical="center" shrinkToFit="1"/>
    </xf>
    <xf numFmtId="38" fontId="0" fillId="24" borderId="30" xfId="0" applyNumberFormat="1" applyFont="1" applyFill="1" applyBorder="1" applyAlignment="1">
      <alignment vertical="center" shrinkToFit="1"/>
    </xf>
    <xf numFmtId="191" fontId="0" fillId="0" borderId="74" xfId="0" applyNumberFormat="1" applyFont="1" applyFill="1" applyBorder="1" applyAlignment="1">
      <alignment vertical="center" wrapText="1"/>
    </xf>
    <xf numFmtId="0" fontId="0" fillId="24" borderId="0" xfId="0" applyFont="1" applyFill="1" applyBorder="1" applyAlignment="1">
      <alignment vertical="center" shrinkToFit="1"/>
    </xf>
    <xf numFmtId="191" fontId="0" fillId="0" borderId="30" xfId="0" applyNumberFormat="1" applyFont="1" applyFill="1" applyBorder="1" applyAlignment="1">
      <alignment vertical="center" wrapText="1"/>
    </xf>
    <xf numFmtId="0" fontId="0" fillId="24" borderId="45" xfId="0" applyFont="1" applyFill="1" applyBorder="1" applyAlignment="1">
      <alignment vertical="center" shrinkToFit="1"/>
    </xf>
    <xf numFmtId="191" fontId="3" fillId="24" borderId="19" xfId="0" applyNumberFormat="1" applyFont="1" applyFill="1" applyBorder="1" applyAlignment="1">
      <alignment vertical="center" wrapText="1"/>
    </xf>
    <xf numFmtId="191" fontId="3" fillId="24" borderId="56" xfId="0" applyNumberFormat="1" applyFont="1" applyFill="1" applyBorder="1" applyAlignment="1">
      <alignment horizontal="center" vertical="center" wrapText="1"/>
    </xf>
    <xf numFmtId="0" fontId="3" fillId="24" borderId="56" xfId="0" applyNumberFormat="1" applyFont="1" applyFill="1" applyBorder="1" applyAlignment="1">
      <alignment horizontal="center" vertical="center" wrapText="1"/>
    </xf>
    <xf numFmtId="177" fontId="3" fillId="24" borderId="0" xfId="0" applyNumberFormat="1" applyFont="1" applyFill="1" applyBorder="1" applyAlignment="1">
      <alignment horizontal="center" vertical="center"/>
    </xf>
    <xf numFmtId="0" fontId="3" fillId="24" borderId="45" xfId="0" applyNumberFormat="1" applyFont="1" applyFill="1" applyBorder="1" applyAlignment="1">
      <alignment horizontal="center" vertical="center"/>
    </xf>
    <xf numFmtId="0" fontId="3" fillId="24" borderId="19" xfId="0" applyFont="1" applyFill="1" applyBorder="1" applyAlignment="1">
      <alignment horizontal="right" vertical="center" wrapText="1"/>
    </xf>
    <xf numFmtId="191" fontId="0" fillId="0" borderId="20" xfId="0" applyNumberFormat="1" applyFont="1" applyFill="1" applyBorder="1" applyAlignment="1">
      <alignment vertical="center" wrapText="1"/>
    </xf>
    <xf numFmtId="0" fontId="0" fillId="0" borderId="10" xfId="0" applyNumberFormat="1" applyFont="1" applyFill="1" applyBorder="1" applyAlignment="1">
      <alignment vertical="center" shrinkToFit="1"/>
    </xf>
    <xf numFmtId="191" fontId="3" fillId="0" borderId="10" xfId="0" applyNumberFormat="1" applyFont="1" applyFill="1" applyBorder="1" applyAlignment="1">
      <alignment vertical="center" wrapText="1"/>
    </xf>
    <xf numFmtId="191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177" fontId="3" fillId="0" borderId="99" xfId="0" applyNumberFormat="1" applyFont="1" applyFill="1" applyBorder="1" applyAlignment="1">
      <alignment horizontal="center" vertical="center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 wrapText="1"/>
    </xf>
    <xf numFmtId="0" fontId="0" fillId="24" borderId="74" xfId="0" applyFont="1" applyFill="1" applyBorder="1" applyAlignment="1">
      <alignment vertical="center" wrapText="1"/>
    </xf>
    <xf numFmtId="0" fontId="0" fillId="24" borderId="30" xfId="0" applyFont="1" applyFill="1" applyBorder="1" applyAlignment="1">
      <alignment vertical="center" wrapText="1"/>
    </xf>
    <xf numFmtId="191" fontId="0" fillId="0" borderId="49" xfId="0" applyNumberFormat="1" applyFont="1" applyFill="1" applyBorder="1" applyAlignment="1">
      <alignment vertical="center" shrinkToFit="1"/>
    </xf>
    <xf numFmtId="191" fontId="0" fillId="24" borderId="74" xfId="0" applyNumberFormat="1" applyFont="1" applyFill="1" applyBorder="1" applyAlignment="1">
      <alignment vertical="center" wrapText="1"/>
    </xf>
    <xf numFmtId="191" fontId="0" fillId="0" borderId="0" xfId="0" applyNumberFormat="1" applyFont="1" applyFill="1" applyBorder="1" applyAlignment="1">
      <alignment vertical="center" shrinkToFit="1"/>
    </xf>
    <xf numFmtId="0" fontId="0" fillId="6" borderId="14" xfId="0" applyNumberFormat="1" applyFont="1" applyFill="1" applyBorder="1" applyAlignment="1">
      <alignment vertical="center" shrinkToFit="1"/>
    </xf>
    <xf numFmtId="191" fontId="0" fillId="0" borderId="45" xfId="0" applyNumberFormat="1" applyFont="1" applyFill="1" applyBorder="1" applyAlignment="1">
      <alignment vertical="center" shrinkToFit="1"/>
    </xf>
    <xf numFmtId="191" fontId="0" fillId="24" borderId="20" xfId="0" applyNumberFormat="1" applyFont="1" applyFill="1" applyBorder="1" applyAlignment="1">
      <alignment vertical="center" wrapText="1"/>
    </xf>
    <xf numFmtId="191" fontId="0" fillId="0" borderId="45" xfId="0" applyNumberFormat="1" applyFont="1" applyFill="1" applyBorder="1" applyAlignment="1">
      <alignment vertical="center" wrapText="1"/>
    </xf>
    <xf numFmtId="0" fontId="0" fillId="6" borderId="10" xfId="0" applyNumberFormat="1" applyFont="1" applyFill="1" applyBorder="1" applyAlignment="1">
      <alignment vertical="center" shrinkToFit="1"/>
    </xf>
    <xf numFmtId="191" fontId="0" fillId="6" borderId="45" xfId="0" applyNumberFormat="1" applyFont="1" applyFill="1" applyBorder="1" applyAlignment="1">
      <alignment vertical="center" wrapText="1"/>
    </xf>
    <xf numFmtId="191" fontId="3" fillId="0" borderId="19" xfId="0" applyNumberFormat="1" applyFont="1" applyFill="1" applyBorder="1" applyAlignment="1">
      <alignment vertical="center" wrapText="1"/>
    </xf>
    <xf numFmtId="191" fontId="0" fillId="6" borderId="20" xfId="0" applyNumberFormat="1" applyFont="1" applyFill="1" applyBorder="1" applyAlignment="1">
      <alignment vertical="center" wrapText="1"/>
    </xf>
    <xf numFmtId="191" fontId="3" fillId="6" borderId="10" xfId="0" applyNumberFormat="1" applyFont="1" applyFill="1" applyBorder="1" applyAlignment="1">
      <alignment vertical="center" wrapText="1"/>
    </xf>
    <xf numFmtId="0" fontId="0" fillId="24" borderId="33" xfId="0" applyFont="1" applyFill="1" applyBorder="1" applyAlignment="1">
      <alignment vertical="center" shrinkToFit="1"/>
    </xf>
    <xf numFmtId="191" fontId="0" fillId="0" borderId="99" xfId="0" applyNumberFormat="1" applyFont="1" applyFill="1" applyBorder="1" applyAlignment="1">
      <alignment vertical="center" shrinkToFit="1"/>
    </xf>
    <xf numFmtId="0" fontId="0" fillId="24" borderId="12" xfId="0" applyFont="1" applyFill="1" applyBorder="1" applyAlignment="1">
      <alignment vertical="center" shrinkToFit="1"/>
    </xf>
    <xf numFmtId="0" fontId="0" fillId="24" borderId="49" xfId="0" applyFont="1" applyFill="1" applyBorder="1" applyAlignment="1">
      <alignment vertical="center" shrinkToFit="1"/>
    </xf>
    <xf numFmtId="191" fontId="0" fillId="24" borderId="99" xfId="0" applyNumberFormat="1" applyFont="1" applyFill="1" applyBorder="1" applyAlignment="1">
      <alignment vertical="center" shrinkToFit="1"/>
    </xf>
    <xf numFmtId="191" fontId="0" fillId="24" borderId="12" xfId="0" applyNumberFormat="1" applyFont="1" applyFill="1" applyBorder="1" applyAlignment="1">
      <alignment vertical="center" shrinkToFit="1"/>
    </xf>
    <xf numFmtId="191" fontId="0" fillId="0" borderId="12" xfId="0" applyNumberFormat="1" applyFont="1" applyFill="1" applyBorder="1" applyAlignment="1">
      <alignment vertical="center" shrinkToFit="1"/>
    </xf>
    <xf numFmtId="191" fontId="0" fillId="6" borderId="13" xfId="0" applyNumberFormat="1" applyFont="1" applyFill="1" applyBorder="1" applyAlignment="1">
      <alignment vertical="center" shrinkToFit="1"/>
    </xf>
    <xf numFmtId="191" fontId="0" fillId="6" borderId="99" xfId="0" applyNumberFormat="1" applyFont="1" applyFill="1" applyBorder="1" applyAlignment="1">
      <alignment vertical="center" shrinkToFit="1"/>
    </xf>
    <xf numFmtId="191" fontId="0" fillId="6" borderId="0" xfId="0" applyNumberFormat="1" applyFont="1" applyFill="1" applyBorder="1" applyAlignment="1">
      <alignment vertical="center" shrinkToFit="1"/>
    </xf>
    <xf numFmtId="191" fontId="0" fillId="6" borderId="12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shrinkToFit="1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Fill="1" applyAlignment="1"/>
    <xf numFmtId="0" fontId="37" fillId="0" borderId="0" xfId="0" applyFont="1" applyFill="1" applyAlignment="1">
      <alignment vertical="center"/>
    </xf>
    <xf numFmtId="38" fontId="4" fillId="0" borderId="31" xfId="34" applyFont="1" applyFill="1" applyBorder="1" applyAlignment="1">
      <alignment horizontal="center" vertical="center"/>
    </xf>
    <xf numFmtId="38" fontId="4" fillId="0" borderId="61" xfId="34" applyFont="1" applyFill="1" applyBorder="1" applyAlignment="1">
      <alignment horizontal="center" vertical="center"/>
    </xf>
    <xf numFmtId="188" fontId="3" fillId="0" borderId="34" xfId="34" applyNumberFormat="1" applyFont="1" applyFill="1" applyBorder="1" applyAlignment="1">
      <alignment horizontal="right" vertical="center"/>
    </xf>
    <xf numFmtId="188" fontId="3" fillId="0" borderId="15" xfId="34" applyNumberFormat="1" applyFont="1" applyFill="1" applyBorder="1" applyAlignment="1">
      <alignment horizontal="right" vertical="center"/>
    </xf>
    <xf numFmtId="188" fontId="3" fillId="0" borderId="46" xfId="34" applyNumberFormat="1" applyFont="1" applyFill="1" applyBorder="1" applyAlignment="1">
      <alignment horizontal="right" vertical="center"/>
    </xf>
    <xf numFmtId="188" fontId="3" fillId="26" borderId="10" xfId="34" applyNumberFormat="1" applyFont="1" applyFill="1" applyBorder="1" applyAlignment="1">
      <alignment horizontal="right" vertical="center"/>
    </xf>
    <xf numFmtId="38" fontId="0" fillId="0" borderId="0" xfId="34" applyFont="1" applyFill="1" applyAlignment="1">
      <alignment horizontal="right"/>
    </xf>
    <xf numFmtId="38" fontId="4" fillId="0" borderId="0" xfId="34" applyFont="1" applyFill="1" applyAlignment="1">
      <alignment horizontal="right"/>
    </xf>
    <xf numFmtId="0" fontId="0" fillId="24" borderId="91" xfId="0" applyFont="1" applyFill="1" applyBorder="1" applyAlignment="1">
      <alignment horizontal="center" vertical="center"/>
    </xf>
    <xf numFmtId="192" fontId="3" fillId="24" borderId="15" xfId="34" applyNumberFormat="1" applyFont="1" applyFill="1" applyBorder="1" applyAlignment="1">
      <alignment vertical="center"/>
    </xf>
    <xf numFmtId="0" fontId="0" fillId="24" borderId="71" xfId="0" applyFont="1" applyFill="1" applyBorder="1" applyAlignment="1">
      <alignment horizontal="center" vertical="center"/>
    </xf>
    <xf numFmtId="0" fontId="4" fillId="24" borderId="71" xfId="0" applyFont="1" applyFill="1" applyBorder="1" applyAlignment="1">
      <alignment horizontal="center" vertical="center"/>
    </xf>
    <xf numFmtId="0" fontId="4" fillId="24" borderId="106" xfId="0" applyFont="1" applyFill="1" applyBorder="1" applyAlignment="1">
      <alignment horizontal="center" vertical="center"/>
    </xf>
    <xf numFmtId="183" fontId="3" fillId="24" borderId="15" xfId="28" applyNumberFormat="1" applyFont="1" applyFill="1" applyBorder="1" applyAlignment="1">
      <alignment horizontal="right" vertical="center"/>
    </xf>
    <xf numFmtId="0" fontId="4" fillId="24" borderId="76" xfId="0" applyFont="1" applyFill="1" applyBorder="1" applyAlignment="1">
      <alignment horizontal="center" vertical="center"/>
    </xf>
    <xf numFmtId="185" fontId="0" fillId="0" borderId="0" xfId="0" applyNumberFormat="1" applyFill="1" applyAlignment="1"/>
    <xf numFmtId="185" fontId="0" fillId="0" borderId="0" xfId="0" applyNumberFormat="1" applyFill="1" applyAlignment="1">
      <alignment vertical="center"/>
    </xf>
    <xf numFmtId="0" fontId="0" fillId="0" borderId="61" xfId="0" applyFont="1" applyFill="1" applyBorder="1" applyAlignment="1">
      <alignment horizontal="center" vertical="center"/>
    </xf>
    <xf numFmtId="38" fontId="4" fillId="0" borderId="61" xfId="34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24" borderId="7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88" fontId="3" fillId="0" borderId="34" xfId="34" applyNumberFormat="1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center" vertical="center"/>
    </xf>
    <xf numFmtId="183" fontId="3" fillId="0" borderId="11" xfId="28" applyNumberFormat="1" applyFont="1" applyFill="1" applyBorder="1" applyAlignment="1">
      <alignment horizontal="right" vertical="center"/>
    </xf>
    <xf numFmtId="183" fontId="3" fillId="26" borderId="11" xfId="28" applyNumberFormat="1" applyFont="1" applyFill="1" applyBorder="1" applyAlignment="1">
      <alignment horizontal="right" vertical="center"/>
    </xf>
    <xf numFmtId="183" fontId="3" fillId="0" borderId="53" xfId="28" applyNumberFormat="1" applyFont="1" applyFill="1" applyBorder="1" applyAlignment="1">
      <alignment horizontal="right" vertical="center"/>
    </xf>
    <xf numFmtId="183" fontId="3" fillId="24" borderId="14" xfId="28" applyNumberFormat="1" applyFont="1" applyFill="1" applyBorder="1" applyAlignment="1">
      <alignment horizontal="right" vertical="center"/>
    </xf>
    <xf numFmtId="183" fontId="3" fillId="6" borderId="19" xfId="28" applyNumberFormat="1" applyFont="1" applyFill="1" applyBorder="1" applyAlignment="1">
      <alignment horizontal="right" vertical="center"/>
    </xf>
    <xf numFmtId="183" fontId="3" fillId="6" borderId="11" xfId="28" applyNumberFormat="1" applyFont="1" applyFill="1" applyBorder="1" applyAlignment="1">
      <alignment horizontal="right" vertical="center"/>
    </xf>
    <xf numFmtId="191" fontId="3" fillId="0" borderId="11" xfId="0" applyNumberFormat="1" applyFont="1" applyFill="1" applyBorder="1" applyAlignment="1">
      <alignment vertical="center" wrapText="1"/>
    </xf>
    <xf numFmtId="38" fontId="0" fillId="24" borderId="49" xfId="0" applyNumberFormat="1" applyFont="1" applyFill="1" applyBorder="1" applyAlignment="1">
      <alignment vertical="center"/>
    </xf>
    <xf numFmtId="191" fontId="4" fillId="24" borderId="23" xfId="0" applyNumberFormat="1" applyFont="1" applyFill="1" applyBorder="1" applyAlignment="1">
      <alignment vertical="center" wrapText="1"/>
    </xf>
    <xf numFmtId="186" fontId="3" fillId="0" borderId="23" xfId="34" applyNumberFormat="1" applyFont="1" applyFill="1" applyBorder="1" applyAlignment="1">
      <alignment horizontal="right" vertical="center" shrinkToFit="1"/>
    </xf>
    <xf numFmtId="186" fontId="3" fillId="24" borderId="46" xfId="34" applyNumberFormat="1" applyFont="1" applyFill="1" applyBorder="1" applyAlignment="1">
      <alignment vertical="center"/>
    </xf>
    <xf numFmtId="186" fontId="3" fillId="0" borderId="24" xfId="34" applyNumberFormat="1" applyFont="1" applyFill="1" applyBorder="1" applyAlignment="1">
      <alignment vertical="center" shrinkToFit="1"/>
    </xf>
    <xf numFmtId="186" fontId="3" fillId="0" borderId="24" xfId="34" applyNumberFormat="1" applyFont="1" applyFill="1" applyBorder="1" applyAlignment="1">
      <alignment vertical="center" wrapText="1"/>
    </xf>
    <xf numFmtId="186" fontId="3" fillId="0" borderId="22" xfId="34" applyNumberFormat="1" applyFont="1" applyFill="1" applyBorder="1" applyAlignment="1">
      <alignment vertical="center" shrinkToFit="1"/>
    </xf>
    <xf numFmtId="186" fontId="3" fillId="0" borderId="22" xfId="34" applyNumberFormat="1" applyFont="1" applyFill="1" applyBorder="1" applyAlignment="1">
      <alignment vertical="center" wrapText="1"/>
    </xf>
    <xf numFmtId="9" fontId="3" fillId="0" borderId="10" xfId="34" applyNumberFormat="1" applyFont="1" applyFill="1" applyBorder="1" applyAlignment="1">
      <alignment horizontal="right" vertical="center"/>
    </xf>
    <xf numFmtId="38" fontId="0" fillId="0" borderId="0" xfId="34" applyFont="1" applyFill="1" applyAlignment="1"/>
    <xf numFmtId="205" fontId="4" fillId="0" borderId="0" xfId="34" applyNumberFormat="1" applyFont="1" applyFill="1" applyAlignment="1"/>
    <xf numFmtId="205" fontId="0" fillId="0" borderId="0" xfId="0" applyNumberFormat="1" applyFill="1" applyAlignment="1"/>
    <xf numFmtId="206" fontId="0" fillId="0" borderId="0" xfId="34" applyNumberFormat="1" applyFont="1" applyFill="1" applyAlignment="1"/>
    <xf numFmtId="0" fontId="3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32" fillId="0" borderId="0" xfId="0" applyFont="1" applyAlignment="1">
      <alignment horizontal="center" vertical="center"/>
    </xf>
    <xf numFmtId="193" fontId="31" fillId="0" borderId="0" xfId="0" applyNumberFormat="1" applyFont="1" applyAlignment="1">
      <alignment horizontal="center"/>
    </xf>
    <xf numFmtId="194" fontId="29" fillId="0" borderId="0" xfId="0" applyNumberFormat="1" applyFont="1" applyAlignment="1">
      <alignment horizontal="center" wrapText="1"/>
    </xf>
    <xf numFmtId="195" fontId="29" fillId="0" borderId="0" xfId="0" applyNumberFormat="1" applyFont="1" applyAlignment="1">
      <alignment horizontal="center" vertical="top" wrapText="1"/>
    </xf>
    <xf numFmtId="0" fontId="30" fillId="0" borderId="0" xfId="0" applyFont="1" applyAlignment="1">
      <alignment horizont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97" xfId="0" applyFont="1" applyFill="1" applyBorder="1" applyAlignment="1">
      <alignment horizontal="center" vertical="center" wrapText="1"/>
    </xf>
    <xf numFmtId="0" fontId="0" fillId="0" borderId="98" xfId="0" applyFont="1" applyFill="1" applyBorder="1" applyAlignment="1">
      <alignment horizontal="center" vertical="center" wrapText="1"/>
    </xf>
    <xf numFmtId="0" fontId="0" fillId="0" borderId="91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0" fillId="24" borderId="91" xfId="0" applyFont="1" applyFill="1" applyBorder="1" applyAlignment="1">
      <alignment horizontal="center" vertical="center"/>
    </xf>
    <xf numFmtId="0" fontId="0" fillId="24" borderId="90" xfId="0" applyFont="1" applyFill="1" applyBorder="1" applyAlignment="1">
      <alignment horizontal="center" vertical="center"/>
    </xf>
    <xf numFmtId="0" fontId="0" fillId="24" borderId="89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119" xfId="0" applyFont="1" applyFill="1" applyBorder="1" applyAlignment="1">
      <alignment horizontal="center" vertical="center"/>
    </xf>
    <xf numFmtId="0" fontId="0" fillId="0" borderId="110" xfId="0" applyFont="1" applyFill="1" applyBorder="1" applyAlignment="1">
      <alignment horizontal="center" vertical="center"/>
    </xf>
    <xf numFmtId="0" fontId="0" fillId="0" borderId="111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 shrinkToFit="1"/>
    </xf>
    <xf numFmtId="0" fontId="0" fillId="0" borderId="89" xfId="0" applyFont="1" applyFill="1" applyBorder="1" applyAlignment="1">
      <alignment horizontal="center" vertical="center" shrinkToFit="1"/>
    </xf>
    <xf numFmtId="0" fontId="0" fillId="0" borderId="85" xfId="0" applyFont="1" applyFill="1" applyBorder="1" applyAlignment="1">
      <alignment horizontal="center" vertical="center"/>
    </xf>
    <xf numFmtId="0" fontId="0" fillId="0" borderId="95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 wrapText="1"/>
    </xf>
    <xf numFmtId="0" fontId="0" fillId="0" borderId="95" xfId="0" applyFont="1" applyFill="1" applyBorder="1" applyAlignment="1">
      <alignment horizontal="center" vertical="center" wrapText="1"/>
    </xf>
    <xf numFmtId="0" fontId="0" fillId="6" borderId="91" xfId="0" applyFont="1" applyFill="1" applyBorder="1" applyAlignment="1">
      <alignment horizontal="center" vertical="center"/>
    </xf>
    <xf numFmtId="0" fontId="0" fillId="6" borderId="90" xfId="0" applyFont="1" applyFill="1" applyBorder="1" applyAlignment="1">
      <alignment horizontal="center" vertical="center"/>
    </xf>
    <xf numFmtId="0" fontId="0" fillId="6" borderId="89" xfId="0" applyFont="1" applyFill="1" applyBorder="1" applyAlignment="1">
      <alignment horizontal="center" vertical="center"/>
    </xf>
    <xf numFmtId="0" fontId="0" fillId="0" borderId="90" xfId="0" applyFont="1" applyBorder="1" applyAlignment="1">
      <alignment horizontal="center" vertical="center"/>
    </xf>
    <xf numFmtId="0" fontId="0" fillId="0" borderId="89" xfId="0" applyFont="1" applyBorder="1" applyAlignment="1">
      <alignment horizontal="center" vertical="center"/>
    </xf>
    <xf numFmtId="0" fontId="0" fillId="24" borderId="36" xfId="0" applyFont="1" applyFill="1" applyBorder="1" applyAlignment="1">
      <alignment horizontal="center" vertical="center"/>
    </xf>
    <xf numFmtId="0" fontId="0" fillId="24" borderId="42" xfId="0" applyFont="1" applyFill="1" applyBorder="1" applyAlignment="1">
      <alignment horizontal="center" vertical="center"/>
    </xf>
    <xf numFmtId="0" fontId="0" fillId="24" borderId="2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 shrinkToFit="1"/>
    </xf>
    <xf numFmtId="0" fontId="0" fillId="0" borderId="106" xfId="0" applyFont="1" applyFill="1" applyBorder="1" applyAlignment="1">
      <alignment horizontal="center" vertical="center" shrinkToFit="1"/>
    </xf>
    <xf numFmtId="0" fontId="0" fillId="24" borderId="71" xfId="0" applyFont="1" applyFill="1" applyBorder="1" applyAlignment="1">
      <alignment horizontal="center" vertical="center"/>
    </xf>
    <xf numFmtId="0" fontId="0" fillId="24" borderId="106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106" xfId="0" applyFont="1" applyFill="1" applyBorder="1" applyAlignment="1">
      <alignment horizontal="center" vertical="center"/>
    </xf>
    <xf numFmtId="0" fontId="0" fillId="6" borderId="71" xfId="0" applyFont="1" applyFill="1" applyBorder="1" applyAlignment="1">
      <alignment horizontal="center" vertical="center"/>
    </xf>
    <xf numFmtId="0" fontId="0" fillId="6" borderId="106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24" borderId="7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198" fontId="0" fillId="26" borderId="34" xfId="0" applyNumberFormat="1" applyFont="1" applyFill="1" applyBorder="1" applyAlignment="1">
      <alignment vertical="center"/>
    </xf>
    <xf numFmtId="198" fontId="0" fillId="26" borderId="19" xfId="0" applyNumberFormat="1" applyFont="1" applyFill="1" applyBorder="1" applyAlignment="1">
      <alignment vertical="center"/>
    </xf>
    <xf numFmtId="198" fontId="0" fillId="26" borderId="11" xfId="0" applyNumberFormat="1" applyFont="1" applyFill="1" applyBorder="1" applyAlignment="1">
      <alignment vertical="center"/>
    </xf>
    <xf numFmtId="198" fontId="0" fillId="26" borderId="15" xfId="0" applyNumberFormat="1" applyFont="1" applyFill="1" applyBorder="1" applyAlignment="1">
      <alignment vertical="center"/>
    </xf>
    <xf numFmtId="198" fontId="0" fillId="26" borderId="46" xfId="0" applyNumberFormat="1" applyFont="1" applyFill="1" applyBorder="1" applyAlignment="1">
      <alignment vertical="center"/>
    </xf>
    <xf numFmtId="0" fontId="0" fillId="24" borderId="15" xfId="0" applyFont="1" applyFill="1" applyBorder="1" applyAlignment="1">
      <alignment vertical="center"/>
    </xf>
    <xf numFmtId="0" fontId="0" fillId="24" borderId="19" xfId="0" applyFont="1" applyFill="1" applyBorder="1" applyAlignment="1">
      <alignment vertical="center"/>
    </xf>
    <xf numFmtId="0" fontId="0" fillId="24" borderId="46" xfId="0" applyFont="1" applyFill="1" applyBorder="1" applyAlignment="1">
      <alignment vertical="center"/>
    </xf>
    <xf numFmtId="199" fontId="0" fillId="26" borderId="34" xfId="0" applyNumberFormat="1" applyFont="1" applyFill="1" applyBorder="1" applyAlignment="1">
      <alignment vertical="center"/>
    </xf>
    <xf numFmtId="199" fontId="0" fillId="26" borderId="46" xfId="0" applyNumberFormat="1" applyFont="1" applyFill="1" applyBorder="1" applyAlignment="1">
      <alignment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38" fontId="4" fillId="0" borderId="61" xfId="34" applyFont="1" applyFill="1" applyBorder="1" applyAlignment="1">
      <alignment horizontal="center" vertical="center" wrapText="1"/>
    </xf>
    <xf numFmtId="38" fontId="4" fillId="0" borderId="31" xfId="34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92" fontId="3" fillId="24" borderId="15" xfId="34" applyNumberFormat="1" applyFont="1" applyFill="1" applyBorder="1" applyAlignment="1">
      <alignment vertical="center" wrapText="1"/>
    </xf>
    <xf numFmtId="192" fontId="3" fillId="24" borderId="19" xfId="34" applyNumberFormat="1" applyFont="1" applyFill="1" applyBorder="1" applyAlignment="1">
      <alignment vertical="center" wrapText="1"/>
    </xf>
    <xf numFmtId="192" fontId="3" fillId="24" borderId="11" xfId="34" applyNumberFormat="1" applyFont="1" applyFill="1" applyBorder="1" applyAlignment="1">
      <alignment vertical="center" wrapText="1"/>
    </xf>
    <xf numFmtId="0" fontId="3" fillId="24" borderId="103" xfId="0" applyFont="1" applyFill="1" applyBorder="1" applyAlignment="1">
      <alignment horizontal="center" vertical="center"/>
    </xf>
    <xf numFmtId="0" fontId="3" fillId="24" borderId="104" xfId="0" applyFont="1" applyFill="1" applyBorder="1" applyAlignment="1">
      <alignment horizontal="center" vertical="center"/>
    </xf>
    <xf numFmtId="0" fontId="3" fillId="24" borderId="105" xfId="0" applyFont="1" applyFill="1" applyBorder="1" applyAlignment="1">
      <alignment horizontal="center" vertical="center"/>
    </xf>
    <xf numFmtId="192" fontId="3" fillId="0" borderId="15" xfId="34" applyNumberFormat="1" applyFont="1" applyFill="1" applyBorder="1" applyAlignment="1">
      <alignment vertical="center"/>
    </xf>
    <xf numFmtId="192" fontId="3" fillId="0" borderId="19" xfId="34" applyNumberFormat="1" applyFont="1" applyFill="1" applyBorder="1" applyAlignment="1">
      <alignment vertical="center"/>
    </xf>
    <xf numFmtId="192" fontId="3" fillId="0" borderId="11" xfId="34" applyNumberFormat="1" applyFont="1" applyFill="1" applyBorder="1" applyAlignment="1">
      <alignment vertical="center"/>
    </xf>
    <xf numFmtId="192" fontId="3" fillId="6" borderId="15" xfId="34" applyNumberFormat="1" applyFont="1" applyFill="1" applyBorder="1" applyAlignment="1">
      <alignment vertical="center"/>
    </xf>
    <xf numFmtId="192" fontId="3" fillId="6" borderId="19" xfId="34" applyNumberFormat="1" applyFont="1" applyFill="1" applyBorder="1" applyAlignment="1">
      <alignment vertical="center"/>
    </xf>
    <xf numFmtId="192" fontId="3" fillId="6" borderId="11" xfId="34" applyNumberFormat="1" applyFont="1" applyFill="1" applyBorder="1" applyAlignment="1">
      <alignment vertical="center"/>
    </xf>
    <xf numFmtId="192" fontId="3" fillId="0" borderId="15" xfId="0" applyNumberFormat="1" applyFont="1" applyFill="1" applyBorder="1" applyAlignment="1">
      <alignment vertical="center"/>
    </xf>
    <xf numFmtId="192" fontId="3" fillId="0" borderId="19" xfId="0" applyNumberFormat="1" applyFont="1" applyFill="1" applyBorder="1" applyAlignment="1">
      <alignment vertical="center"/>
    </xf>
    <xf numFmtId="192" fontId="3" fillId="0" borderId="11" xfId="0" applyNumberFormat="1" applyFont="1" applyFill="1" applyBorder="1" applyAlignment="1">
      <alignment vertical="center"/>
    </xf>
    <xf numFmtId="192" fontId="3" fillId="24" borderId="15" xfId="34" applyNumberFormat="1" applyFont="1" applyFill="1" applyBorder="1" applyAlignment="1">
      <alignment vertical="center"/>
    </xf>
    <xf numFmtId="192" fontId="3" fillId="24" borderId="19" xfId="34" applyNumberFormat="1" applyFont="1" applyFill="1" applyBorder="1" applyAlignment="1">
      <alignment vertical="center"/>
    </xf>
    <xf numFmtId="192" fontId="3" fillId="24" borderId="11" xfId="34" applyNumberFormat="1" applyFont="1" applyFill="1" applyBorder="1" applyAlignment="1">
      <alignment vertical="center"/>
    </xf>
    <xf numFmtId="0" fontId="3" fillId="0" borderId="103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3" fillId="0" borderId="105" xfId="0" applyFont="1" applyFill="1" applyBorder="1" applyAlignment="1">
      <alignment horizontal="center" vertical="center"/>
    </xf>
    <xf numFmtId="0" fontId="0" fillId="24" borderId="103" xfId="0" applyFont="1" applyFill="1" applyBorder="1" applyAlignment="1">
      <alignment horizontal="center" vertical="center"/>
    </xf>
    <xf numFmtId="0" fontId="0" fillId="24" borderId="104" xfId="0" applyFont="1" applyFill="1" applyBorder="1" applyAlignment="1">
      <alignment horizontal="center" vertical="center"/>
    </xf>
    <xf numFmtId="0" fontId="0" fillId="24" borderId="105" xfId="0" applyFont="1" applyFill="1" applyBorder="1" applyAlignment="1">
      <alignment horizontal="center" vertical="center"/>
    </xf>
    <xf numFmtId="0" fontId="3" fillId="6" borderId="103" xfId="0" applyFont="1" applyFill="1" applyBorder="1" applyAlignment="1">
      <alignment horizontal="center" vertical="center"/>
    </xf>
    <xf numFmtId="0" fontId="3" fillId="6" borderId="104" xfId="0" applyFont="1" applyFill="1" applyBorder="1" applyAlignment="1">
      <alignment horizontal="center" vertical="center"/>
    </xf>
    <xf numFmtId="0" fontId="3" fillId="6" borderId="105" xfId="0" applyFont="1" applyFill="1" applyBorder="1" applyAlignment="1">
      <alignment horizontal="center" vertical="center"/>
    </xf>
    <xf numFmtId="0" fontId="3" fillId="0" borderId="117" xfId="0" applyFont="1" applyFill="1" applyBorder="1" applyAlignment="1">
      <alignment horizontal="center" vertical="center"/>
    </xf>
    <xf numFmtId="0" fontId="3" fillId="0" borderId="107" xfId="0" applyFont="1" applyFill="1" applyBorder="1" applyAlignment="1">
      <alignment horizontal="center" vertical="center"/>
    </xf>
    <xf numFmtId="0" fontId="3" fillId="0" borderId="118" xfId="0" applyFont="1" applyFill="1" applyBorder="1" applyAlignment="1">
      <alignment horizontal="center" vertical="center"/>
    </xf>
    <xf numFmtId="0" fontId="3" fillId="24" borderId="103" xfId="0" applyFont="1" applyFill="1" applyBorder="1" applyAlignment="1">
      <alignment horizontal="center" vertical="center" shrinkToFit="1"/>
    </xf>
    <xf numFmtId="0" fontId="3" fillId="24" borderId="104" xfId="0" applyFont="1" applyFill="1" applyBorder="1" applyAlignment="1">
      <alignment horizontal="center" vertical="center" shrinkToFit="1"/>
    </xf>
    <xf numFmtId="0" fontId="3" fillId="24" borderId="10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176" fontId="3" fillId="0" borderId="53" xfId="0" applyNumberFormat="1" applyFont="1" applyFill="1" applyBorder="1" applyAlignment="1">
      <alignment horizontal="right" vertical="center"/>
    </xf>
    <xf numFmtId="176" fontId="3" fillId="0" borderId="58" xfId="0" applyNumberFormat="1" applyFont="1" applyFill="1" applyBorder="1" applyAlignment="1">
      <alignment horizontal="right" vertical="center"/>
    </xf>
    <xf numFmtId="176" fontId="3" fillId="0" borderId="55" xfId="0" applyNumberFormat="1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176" fontId="3" fillId="0" borderId="79" xfId="0" applyNumberFormat="1" applyFont="1" applyFill="1" applyBorder="1" applyAlignment="1">
      <alignment horizontal="right" vertical="center"/>
    </xf>
    <xf numFmtId="176" fontId="3" fillId="0" borderId="63" xfId="0" applyNumberFormat="1" applyFont="1" applyFill="1" applyBorder="1" applyAlignment="1">
      <alignment horizontal="right" vertical="center"/>
    </xf>
    <xf numFmtId="191" fontId="0" fillId="0" borderId="14" xfId="0" applyNumberFormat="1" applyFont="1" applyFill="1" applyBorder="1" applyAlignment="1">
      <alignment vertical="center" shrinkToFit="1"/>
    </xf>
    <xf numFmtId="191" fontId="0" fillId="0" borderId="56" xfId="0" applyNumberFormat="1" applyFont="1" applyFill="1" applyBorder="1" applyAlignment="1">
      <alignment vertical="center" shrinkToFit="1"/>
    </xf>
    <xf numFmtId="191" fontId="0" fillId="0" borderId="18" xfId="0" applyNumberFormat="1" applyFont="1" applyFill="1" applyBorder="1" applyAlignment="1">
      <alignment vertical="center" shrinkToFit="1"/>
    </xf>
    <xf numFmtId="191" fontId="0" fillId="0" borderId="12" xfId="0" applyNumberFormat="1" applyFont="1" applyFill="1" applyBorder="1" applyAlignment="1">
      <alignment vertical="center" shrinkToFit="1"/>
    </xf>
    <xf numFmtId="191" fontId="0" fillId="0" borderId="74" xfId="0" applyNumberFormat="1" applyFont="1" applyFill="1" applyBorder="1" applyAlignment="1">
      <alignment vertical="center" shrinkToFit="1"/>
    </xf>
    <xf numFmtId="191" fontId="0" fillId="0" borderId="0" xfId="0" applyNumberFormat="1" applyFont="1" applyFill="1" applyBorder="1" applyAlignment="1">
      <alignment vertical="center" shrinkToFit="1"/>
    </xf>
    <xf numFmtId="191" fontId="0" fillId="0" borderId="45" xfId="0" applyNumberFormat="1" applyFont="1" applyFill="1" applyBorder="1" applyAlignment="1">
      <alignment vertical="center" shrinkToFit="1"/>
    </xf>
    <xf numFmtId="191" fontId="0" fillId="0" borderId="54" xfId="0" applyNumberFormat="1" applyFont="1" applyFill="1" applyBorder="1" applyAlignment="1">
      <alignment vertical="center" shrinkToFit="1"/>
    </xf>
    <xf numFmtId="191" fontId="0" fillId="0" borderId="64" xfId="0" applyNumberFormat="1" applyFont="1" applyFill="1" applyBorder="1" applyAlignment="1">
      <alignment vertical="center" shrinkToFit="1"/>
    </xf>
    <xf numFmtId="0" fontId="0" fillId="0" borderId="15" xfId="0" applyNumberFormat="1" applyFont="1" applyFill="1" applyBorder="1" applyAlignment="1">
      <alignment vertical="center" shrinkToFit="1"/>
    </xf>
    <xf numFmtId="0" fontId="0" fillId="0" borderId="46" xfId="0" applyNumberFormat="1" applyFont="1" applyFill="1" applyBorder="1" applyAlignment="1">
      <alignment vertical="center" shrinkToFit="1"/>
    </xf>
    <xf numFmtId="191" fontId="3" fillId="0" borderId="15" xfId="0" applyNumberFormat="1" applyFont="1" applyFill="1" applyBorder="1" applyAlignment="1">
      <alignment vertical="center" wrapText="1"/>
    </xf>
    <xf numFmtId="191" fontId="3" fillId="0" borderId="46" xfId="0" applyNumberFormat="1" applyFont="1" applyFill="1" applyBorder="1" applyAlignment="1">
      <alignment vertical="center" wrapText="1"/>
    </xf>
    <xf numFmtId="0" fontId="0" fillId="0" borderId="34" xfId="0" applyNumberFormat="1" applyFont="1" applyFill="1" applyBorder="1" applyAlignment="1">
      <alignment vertical="center" shrinkToFit="1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59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177" fontId="3" fillId="0" borderId="100" xfId="0" applyNumberFormat="1" applyFont="1" applyFill="1" applyBorder="1" applyAlignment="1">
      <alignment horizontal="center" vertical="center"/>
    </xf>
    <xf numFmtId="0" fontId="3" fillId="0" borderId="74" xfId="0" applyNumberFormat="1" applyFont="1" applyFill="1" applyBorder="1" applyAlignment="1">
      <alignment horizontal="center" vertical="center"/>
    </xf>
    <xf numFmtId="0" fontId="3" fillId="0" borderId="102" xfId="0" applyNumberFormat="1" applyFont="1" applyFill="1" applyBorder="1" applyAlignment="1">
      <alignment horizontal="center" vertical="center"/>
    </xf>
    <xf numFmtId="0" fontId="3" fillId="0" borderId="35" xfId="0" applyNumberFormat="1" applyFont="1" applyFill="1" applyBorder="1" applyAlignment="1">
      <alignment horizontal="center" vertical="center"/>
    </xf>
    <xf numFmtId="177" fontId="3" fillId="0" borderId="120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/>
    </xf>
    <xf numFmtId="176" fontId="3" fillId="0" borderId="53" xfId="0" applyNumberFormat="1" applyFont="1" applyFill="1" applyBorder="1" applyAlignment="1">
      <alignment horizontal="right" vertical="center" wrapText="1"/>
    </xf>
    <xf numFmtId="176" fontId="3" fillId="0" borderId="58" xfId="0" applyNumberFormat="1" applyFont="1" applyFill="1" applyBorder="1" applyAlignment="1">
      <alignment horizontal="right" vertical="center" wrapText="1"/>
    </xf>
    <xf numFmtId="176" fontId="3" fillId="0" borderId="63" xfId="0" applyNumberFormat="1" applyFont="1" applyFill="1" applyBorder="1" applyAlignment="1">
      <alignment horizontal="right" vertical="center" wrapText="1"/>
    </xf>
    <xf numFmtId="0" fontId="0" fillId="24" borderId="34" xfId="0" applyNumberFormat="1" applyFont="1" applyFill="1" applyBorder="1" applyAlignment="1">
      <alignment vertical="center" shrinkToFit="1"/>
    </xf>
    <xf numFmtId="0" fontId="0" fillId="24" borderId="19" xfId="0" applyNumberFormat="1" applyFont="1" applyFill="1" applyBorder="1" applyAlignment="1">
      <alignment vertical="center" shrinkToFit="1"/>
    </xf>
    <xf numFmtId="0" fontId="0" fillId="24" borderId="11" xfId="0" applyNumberFormat="1" applyFont="1" applyFill="1" applyBorder="1" applyAlignment="1">
      <alignment vertical="center" shrinkToFit="1"/>
    </xf>
    <xf numFmtId="191" fontId="0" fillId="24" borderId="14" xfId="0" applyNumberFormat="1" applyFont="1" applyFill="1" applyBorder="1" applyAlignment="1">
      <alignment vertical="center" shrinkToFit="1"/>
    </xf>
    <xf numFmtId="191" fontId="0" fillId="24" borderId="56" xfId="0" applyNumberFormat="1" applyFont="1" applyFill="1" applyBorder="1" applyAlignment="1">
      <alignment vertical="center" shrinkToFit="1"/>
    </xf>
    <xf numFmtId="191" fontId="0" fillId="24" borderId="18" xfId="0" applyNumberFormat="1" applyFont="1" applyFill="1" applyBorder="1" applyAlignment="1">
      <alignment vertical="center" shrinkToFit="1"/>
    </xf>
    <xf numFmtId="191" fontId="0" fillId="24" borderId="12" xfId="0" applyNumberFormat="1" applyFont="1" applyFill="1" applyBorder="1" applyAlignment="1">
      <alignment vertical="center" shrinkToFit="1"/>
    </xf>
    <xf numFmtId="191" fontId="0" fillId="24" borderId="74" xfId="0" applyNumberFormat="1" applyFont="1" applyFill="1" applyBorder="1" applyAlignment="1">
      <alignment vertical="center" shrinkToFit="1"/>
    </xf>
    <xf numFmtId="191" fontId="0" fillId="24" borderId="0" xfId="0" applyNumberFormat="1" applyFont="1" applyFill="1" applyBorder="1" applyAlignment="1">
      <alignment vertical="center" shrinkToFit="1"/>
    </xf>
    <xf numFmtId="191" fontId="0" fillId="24" borderId="45" xfId="0" applyNumberFormat="1" applyFont="1" applyFill="1" applyBorder="1" applyAlignment="1">
      <alignment vertical="center" shrinkToFit="1"/>
    </xf>
    <xf numFmtId="191" fontId="0" fillId="24" borderId="54" xfId="0" applyNumberFormat="1" applyFont="1" applyFill="1" applyBorder="1" applyAlignment="1">
      <alignment vertical="center" shrinkToFit="1"/>
    </xf>
    <xf numFmtId="191" fontId="0" fillId="24" borderId="64" xfId="0" applyNumberFormat="1" applyFont="1" applyFill="1" applyBorder="1" applyAlignment="1">
      <alignment vertical="center" shrinkToFit="1"/>
    </xf>
    <xf numFmtId="0" fontId="0" fillId="24" borderId="15" xfId="0" applyNumberFormat="1" applyFont="1" applyFill="1" applyBorder="1" applyAlignment="1">
      <alignment horizontal="left" vertical="center" shrinkToFit="1"/>
    </xf>
    <xf numFmtId="0" fontId="0" fillId="24" borderId="19" xfId="0" applyNumberFormat="1" applyFont="1" applyFill="1" applyBorder="1" applyAlignment="1">
      <alignment horizontal="left" vertical="center" shrinkToFit="1"/>
    </xf>
    <xf numFmtId="0" fontId="0" fillId="24" borderId="11" xfId="0" applyNumberFormat="1" applyFont="1" applyFill="1" applyBorder="1" applyAlignment="1">
      <alignment horizontal="left" vertical="center" shrinkToFit="1"/>
    </xf>
    <xf numFmtId="191" fontId="3" fillId="24" borderId="34" xfId="0" applyNumberFormat="1" applyFont="1" applyFill="1" applyBorder="1" applyAlignment="1">
      <alignment vertical="center" wrapText="1"/>
    </xf>
    <xf numFmtId="191" fontId="3" fillId="24" borderId="19" xfId="0" applyNumberFormat="1" applyFont="1" applyFill="1" applyBorder="1" applyAlignment="1">
      <alignment vertical="center" wrapText="1"/>
    </xf>
    <xf numFmtId="191" fontId="3" fillId="24" borderId="11" xfId="0" applyNumberFormat="1" applyFont="1" applyFill="1" applyBorder="1" applyAlignment="1">
      <alignment vertical="center" wrapText="1"/>
    </xf>
    <xf numFmtId="0" fontId="3" fillId="24" borderId="35" xfId="0" applyNumberFormat="1" applyFont="1" applyFill="1" applyBorder="1" applyAlignment="1">
      <alignment horizontal="center" vertical="center"/>
    </xf>
    <xf numFmtId="0" fontId="3" fillId="24" borderId="56" xfId="0" applyNumberFormat="1" applyFont="1" applyFill="1" applyBorder="1" applyAlignment="1">
      <alignment horizontal="center" vertical="center"/>
    </xf>
    <xf numFmtId="0" fontId="3" fillId="24" borderId="59" xfId="0" applyNumberFormat="1" applyFont="1" applyFill="1" applyBorder="1" applyAlignment="1">
      <alignment horizontal="center" vertical="center"/>
    </xf>
    <xf numFmtId="177" fontId="3" fillId="24" borderId="120" xfId="0" applyNumberFormat="1" applyFont="1" applyFill="1" applyBorder="1" applyAlignment="1">
      <alignment horizontal="center" vertical="center"/>
    </xf>
    <xf numFmtId="177" fontId="3" fillId="24" borderId="0" xfId="0" applyNumberFormat="1" applyFont="1" applyFill="1" applyBorder="1" applyAlignment="1">
      <alignment horizontal="center" vertical="center"/>
    </xf>
    <xf numFmtId="177" fontId="3" fillId="24" borderId="100" xfId="0" applyNumberFormat="1" applyFont="1" applyFill="1" applyBorder="1" applyAlignment="1">
      <alignment horizontal="center" vertical="center"/>
    </xf>
    <xf numFmtId="0" fontId="3" fillId="24" borderId="47" xfId="0" applyNumberFormat="1" applyFont="1" applyFill="1" applyBorder="1" applyAlignment="1">
      <alignment horizontal="center" vertical="center"/>
    </xf>
    <xf numFmtId="0" fontId="3" fillId="24" borderId="45" xfId="0" applyNumberFormat="1" applyFont="1" applyFill="1" applyBorder="1" applyAlignment="1">
      <alignment horizontal="center" vertical="center"/>
    </xf>
    <xf numFmtId="0" fontId="3" fillId="24" borderId="102" xfId="0" applyNumberFormat="1" applyFont="1" applyFill="1" applyBorder="1" applyAlignment="1">
      <alignment horizontal="center" vertical="center"/>
    </xf>
    <xf numFmtId="0" fontId="3" fillId="24" borderId="18" xfId="0" applyNumberFormat="1" applyFont="1" applyFill="1" applyBorder="1" applyAlignment="1">
      <alignment horizontal="center" vertical="center"/>
    </xf>
    <xf numFmtId="177" fontId="3" fillId="24" borderId="54" xfId="0" applyNumberFormat="1" applyFont="1" applyFill="1" applyBorder="1" applyAlignment="1">
      <alignment horizontal="center" vertical="center"/>
    </xf>
    <xf numFmtId="0" fontId="3" fillId="24" borderId="64" xfId="0" applyNumberFormat="1" applyFont="1" applyFill="1" applyBorder="1" applyAlignment="1">
      <alignment horizontal="center" vertical="center"/>
    </xf>
    <xf numFmtId="0" fontId="3" fillId="24" borderId="34" xfId="0" applyFont="1" applyFill="1" applyBorder="1" applyAlignment="1">
      <alignment horizontal="right" vertical="center"/>
    </xf>
    <xf numFmtId="0" fontId="3" fillId="24" borderId="19" xfId="0" applyFont="1" applyFill="1" applyBorder="1" applyAlignment="1">
      <alignment horizontal="right" vertical="center"/>
    </xf>
    <xf numFmtId="0" fontId="3" fillId="24" borderId="11" xfId="0" applyFont="1" applyFill="1" applyBorder="1" applyAlignment="1">
      <alignment horizontal="right" vertical="center"/>
    </xf>
    <xf numFmtId="176" fontId="3" fillId="24" borderId="79" xfId="0" applyNumberFormat="1" applyFont="1" applyFill="1" applyBorder="1" applyAlignment="1">
      <alignment horizontal="right" vertical="center"/>
    </xf>
    <xf numFmtId="176" fontId="3" fillId="24" borderId="58" xfId="0" applyNumberFormat="1" applyFont="1" applyFill="1" applyBorder="1" applyAlignment="1">
      <alignment horizontal="right" vertical="center"/>
    </xf>
    <xf numFmtId="176" fontId="3" fillId="24" borderId="63" xfId="0" applyNumberFormat="1" applyFont="1" applyFill="1" applyBorder="1" applyAlignment="1">
      <alignment horizontal="right" vertical="center"/>
    </xf>
    <xf numFmtId="0" fontId="3" fillId="0" borderId="56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54" xfId="0" applyNumberFormat="1" applyFont="1" applyFill="1" applyBorder="1" applyAlignment="1">
      <alignment horizontal="center" vertical="center"/>
    </xf>
    <xf numFmtId="0" fontId="3" fillId="0" borderId="45" xfId="0" applyNumberFormat="1" applyFont="1" applyFill="1" applyBorder="1" applyAlignment="1">
      <alignment horizontal="center" vertical="center"/>
    </xf>
    <xf numFmtId="0" fontId="3" fillId="0" borderId="64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vertical="center" shrinkToFit="1"/>
    </xf>
    <xf numFmtId="0" fontId="0" fillId="0" borderId="11" xfId="0" applyNumberFormat="1" applyFont="1" applyFill="1" applyBorder="1" applyAlignment="1">
      <alignment vertical="center" shrinkToFit="1"/>
    </xf>
    <xf numFmtId="0" fontId="0" fillId="0" borderId="15" xfId="0" applyNumberFormat="1" applyFont="1" applyFill="1" applyBorder="1" applyAlignment="1">
      <alignment vertical="center" wrapText="1" shrinkToFit="1"/>
    </xf>
    <xf numFmtId="0" fontId="0" fillId="24" borderId="15" xfId="0" applyNumberFormat="1" applyFont="1" applyFill="1" applyBorder="1" applyAlignment="1">
      <alignment vertical="center" shrinkToFit="1"/>
    </xf>
    <xf numFmtId="0" fontId="0" fillId="26" borderId="15" xfId="0" applyNumberFormat="1" applyFont="1" applyFill="1" applyBorder="1" applyAlignment="1">
      <alignment vertical="center" wrapText="1" shrinkToFit="1"/>
    </xf>
    <xf numFmtId="0" fontId="0" fillId="26" borderId="19" xfId="0" applyNumberFormat="1" applyFont="1" applyFill="1" applyBorder="1" applyAlignment="1">
      <alignment vertical="center" wrapText="1" shrinkToFit="1"/>
    </xf>
    <xf numFmtId="0" fontId="0" fillId="26" borderId="11" xfId="0" applyNumberFormat="1" applyFont="1" applyFill="1" applyBorder="1" applyAlignment="1">
      <alignment vertical="center" wrapText="1" shrinkToFit="1"/>
    </xf>
    <xf numFmtId="191" fontId="3" fillId="0" borderId="19" xfId="0" applyNumberFormat="1" applyFont="1" applyFill="1" applyBorder="1" applyAlignment="1">
      <alignment vertical="center" wrapText="1"/>
    </xf>
    <xf numFmtId="191" fontId="3" fillId="0" borderId="11" xfId="0" applyNumberFormat="1" applyFont="1" applyFill="1" applyBorder="1" applyAlignment="1">
      <alignment vertical="center" wrapText="1"/>
    </xf>
    <xf numFmtId="0" fontId="3" fillId="24" borderId="34" xfId="0" applyFont="1" applyFill="1" applyBorder="1" applyAlignment="1">
      <alignment horizontal="right" vertical="center" wrapText="1"/>
    </xf>
    <xf numFmtId="0" fontId="3" fillId="24" borderId="19" xfId="0" applyFont="1" applyFill="1" applyBorder="1" applyAlignment="1">
      <alignment horizontal="right" vertical="center" wrapText="1"/>
    </xf>
    <xf numFmtId="0" fontId="3" fillId="24" borderId="11" xfId="0" applyFont="1" applyFill="1" applyBorder="1" applyAlignment="1">
      <alignment horizontal="right" vertical="center" wrapText="1"/>
    </xf>
    <xf numFmtId="176" fontId="3" fillId="24" borderId="79" xfId="0" applyNumberFormat="1" applyFont="1" applyFill="1" applyBorder="1" applyAlignment="1">
      <alignment horizontal="right" vertical="center" wrapText="1"/>
    </xf>
    <xf numFmtId="176" fontId="3" fillId="24" borderId="58" xfId="0" applyNumberFormat="1" applyFont="1" applyFill="1" applyBorder="1" applyAlignment="1">
      <alignment horizontal="right" vertical="center" wrapText="1"/>
    </xf>
    <xf numFmtId="176" fontId="3" fillId="24" borderId="63" xfId="0" applyNumberFormat="1" applyFont="1" applyFill="1" applyBorder="1" applyAlignment="1">
      <alignment horizontal="right" vertical="center" wrapText="1"/>
    </xf>
    <xf numFmtId="38" fontId="0" fillId="24" borderId="120" xfId="0" applyNumberFormat="1" applyFont="1" applyFill="1" applyBorder="1" applyAlignment="1">
      <alignment vertical="center" shrinkToFit="1"/>
    </xf>
    <xf numFmtId="38" fontId="0" fillId="24" borderId="47" xfId="0" applyNumberFormat="1" applyFont="1" applyFill="1" applyBorder="1" applyAlignment="1">
      <alignment vertical="center" shrinkToFit="1"/>
    </xf>
    <xf numFmtId="38" fontId="0" fillId="24" borderId="0" xfId="0" applyNumberFormat="1" applyFont="1" applyFill="1" applyBorder="1" applyAlignment="1">
      <alignment vertical="center" shrinkToFit="1"/>
    </xf>
    <xf numFmtId="38" fontId="0" fillId="24" borderId="45" xfId="0" applyNumberFormat="1" applyFont="1" applyFill="1" applyBorder="1" applyAlignment="1">
      <alignment vertical="center" shrinkToFit="1"/>
    </xf>
    <xf numFmtId="38" fontId="0" fillId="24" borderId="54" xfId="0" applyNumberFormat="1" applyFont="1" applyFill="1" applyBorder="1" applyAlignment="1">
      <alignment vertical="center" shrinkToFit="1"/>
    </xf>
    <xf numFmtId="38" fontId="0" fillId="24" borderId="64" xfId="0" applyNumberFormat="1" applyFont="1" applyFill="1" applyBorder="1" applyAlignment="1">
      <alignment vertical="center" shrinkToFi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59" xfId="0" applyNumberFormat="1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176" fontId="3" fillId="0" borderId="79" xfId="0" applyNumberFormat="1" applyFont="1" applyFill="1" applyBorder="1" applyAlignment="1">
      <alignment horizontal="right" vertical="center" wrapText="1"/>
    </xf>
    <xf numFmtId="0" fontId="3" fillId="24" borderId="117" xfId="0" applyFont="1" applyFill="1" applyBorder="1" applyAlignment="1">
      <alignment horizontal="center" vertical="center" shrinkToFit="1"/>
    </xf>
    <xf numFmtId="0" fontId="3" fillId="24" borderId="107" xfId="0" applyFont="1" applyFill="1" applyBorder="1" applyAlignment="1">
      <alignment horizontal="center" vertical="center" shrinkToFit="1"/>
    </xf>
    <xf numFmtId="0" fontId="3" fillId="24" borderId="1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right" vertical="center" wrapText="1"/>
    </xf>
    <xf numFmtId="177" fontId="3" fillId="24" borderId="120" xfId="0" applyNumberFormat="1" applyFont="1" applyFill="1" applyBorder="1" applyAlignment="1">
      <alignment horizontal="center" vertical="center" wrapText="1"/>
    </xf>
    <xf numFmtId="177" fontId="3" fillId="24" borderId="0" xfId="0" applyNumberFormat="1" applyFont="1" applyFill="1" applyBorder="1" applyAlignment="1">
      <alignment horizontal="center" vertical="center" wrapText="1"/>
    </xf>
    <xf numFmtId="177" fontId="3" fillId="24" borderId="100" xfId="0" applyNumberFormat="1" applyFont="1" applyFill="1" applyBorder="1" applyAlignment="1">
      <alignment horizontal="center" vertical="center" wrapText="1"/>
    </xf>
    <xf numFmtId="0" fontId="0" fillId="24" borderId="12" xfId="0" applyFont="1" applyFill="1" applyBorder="1" applyAlignment="1">
      <alignment vertical="center" shrinkToFit="1"/>
    </xf>
    <xf numFmtId="0" fontId="0" fillId="24" borderId="74" xfId="0" applyFont="1" applyFill="1" applyBorder="1" applyAlignment="1">
      <alignment vertical="center" shrinkToFit="1"/>
    </xf>
    <xf numFmtId="0" fontId="0" fillId="24" borderId="0" xfId="0" applyFont="1" applyFill="1" applyBorder="1" applyAlignment="1">
      <alignment vertical="center" shrinkToFit="1"/>
    </xf>
    <xf numFmtId="0" fontId="0" fillId="24" borderId="45" xfId="0" applyFont="1" applyFill="1" applyBorder="1" applyAlignment="1">
      <alignment vertical="center" shrinkToFit="1"/>
    </xf>
    <xf numFmtId="0" fontId="0" fillId="24" borderId="100" xfId="0" applyFont="1" applyFill="1" applyBorder="1" applyAlignment="1">
      <alignment vertical="center" shrinkToFit="1"/>
    </xf>
    <xf numFmtId="0" fontId="0" fillId="24" borderId="102" xfId="0" applyFont="1" applyFill="1" applyBorder="1" applyAlignment="1">
      <alignment vertical="center" shrinkToFit="1"/>
    </xf>
    <xf numFmtId="0" fontId="0" fillId="26" borderId="34" xfId="0" applyNumberFormat="1" applyFont="1" applyFill="1" applyBorder="1" applyAlignment="1">
      <alignment vertical="center" shrinkToFit="1"/>
    </xf>
    <xf numFmtId="0" fontId="0" fillId="26" borderId="46" xfId="0" applyNumberFormat="1" applyFont="1" applyFill="1" applyBorder="1" applyAlignment="1">
      <alignment vertical="center" shrinkToFit="1"/>
    </xf>
    <xf numFmtId="0" fontId="0" fillId="26" borderId="19" xfId="0" applyNumberFormat="1" applyFont="1" applyFill="1" applyBorder="1" applyAlignment="1">
      <alignment vertical="center" shrinkToFit="1"/>
    </xf>
    <xf numFmtId="0" fontId="0" fillId="26" borderId="11" xfId="0" applyNumberFormat="1" applyFont="1" applyFill="1" applyBorder="1" applyAlignment="1">
      <alignment vertical="center" shrinkToFit="1"/>
    </xf>
    <xf numFmtId="38" fontId="4" fillId="0" borderId="61" xfId="34" applyFont="1" applyFill="1" applyBorder="1" applyAlignment="1">
      <alignment vertical="center" wrapText="1"/>
    </xf>
    <xf numFmtId="38" fontId="4" fillId="0" borderId="31" xfId="34" applyFont="1" applyFill="1" applyBorder="1" applyAlignment="1">
      <alignment vertical="center"/>
    </xf>
    <xf numFmtId="0" fontId="0" fillId="26" borderId="15" xfId="0" applyNumberFormat="1" applyFont="1" applyFill="1" applyBorder="1" applyAlignment="1">
      <alignment vertical="center" shrinkToFit="1"/>
    </xf>
    <xf numFmtId="0" fontId="0" fillId="24" borderId="35" xfId="0" applyFont="1" applyFill="1" applyBorder="1" applyAlignment="1">
      <alignment vertical="center" shrinkToFit="1"/>
    </xf>
    <xf numFmtId="0" fontId="0" fillId="24" borderId="56" xfId="0" applyFont="1" applyFill="1" applyBorder="1" applyAlignment="1">
      <alignment vertical="center" shrinkToFit="1"/>
    </xf>
    <xf numFmtId="0" fontId="0" fillId="24" borderId="18" xfId="0" applyFont="1" applyFill="1" applyBorder="1" applyAlignment="1">
      <alignment vertical="center" shrinkToFit="1"/>
    </xf>
    <xf numFmtId="0" fontId="0" fillId="24" borderId="120" xfId="0" applyFont="1" applyFill="1" applyBorder="1" applyAlignment="1">
      <alignment vertical="center" shrinkToFit="1"/>
    </xf>
    <xf numFmtId="0" fontId="0" fillId="24" borderId="47" xfId="0" applyFont="1" applyFill="1" applyBorder="1" applyAlignment="1">
      <alignment vertical="center" shrinkToFit="1"/>
    </xf>
    <xf numFmtId="0" fontId="0" fillId="24" borderId="54" xfId="0" applyFont="1" applyFill="1" applyBorder="1" applyAlignment="1">
      <alignment vertical="center" shrinkToFit="1"/>
    </xf>
    <xf numFmtId="0" fontId="0" fillId="24" borderId="64" xfId="0" applyFont="1" applyFill="1" applyBorder="1" applyAlignment="1">
      <alignment vertical="center" shrinkToFit="1"/>
    </xf>
    <xf numFmtId="0" fontId="0" fillId="24" borderId="14" xfId="0" applyFont="1" applyFill="1" applyBorder="1" applyAlignment="1">
      <alignment vertical="center" shrinkToFit="1"/>
    </xf>
    <xf numFmtId="0" fontId="0" fillId="24" borderId="59" xfId="0" applyFont="1" applyFill="1" applyBorder="1" applyAlignment="1">
      <alignment vertical="center" shrinkToFit="1"/>
    </xf>
    <xf numFmtId="0" fontId="3" fillId="24" borderId="34" xfId="0" applyFont="1" applyFill="1" applyBorder="1" applyAlignment="1">
      <alignment vertical="center" wrapText="1"/>
    </xf>
    <xf numFmtId="0" fontId="3" fillId="24" borderId="46" xfId="0" applyFont="1" applyFill="1" applyBorder="1" applyAlignment="1">
      <alignment vertical="center" wrapText="1"/>
    </xf>
    <xf numFmtId="0" fontId="3" fillId="24" borderId="19" xfId="0" applyFont="1" applyFill="1" applyBorder="1" applyAlignment="1">
      <alignment vertical="center" wrapText="1"/>
    </xf>
    <xf numFmtId="0" fontId="3" fillId="24" borderId="11" xfId="0" applyFont="1" applyFill="1" applyBorder="1" applyAlignment="1">
      <alignment vertical="center" wrapText="1"/>
    </xf>
    <xf numFmtId="38" fontId="0" fillId="24" borderId="35" xfId="0" applyNumberFormat="1" applyFont="1" applyFill="1" applyBorder="1" applyAlignment="1">
      <alignment vertical="center" shrinkToFit="1"/>
    </xf>
    <xf numFmtId="38" fontId="0" fillId="24" borderId="56" xfId="0" applyNumberFormat="1" applyFont="1" applyFill="1" applyBorder="1" applyAlignment="1">
      <alignment vertical="center" shrinkToFit="1"/>
    </xf>
    <xf numFmtId="38" fontId="0" fillId="24" borderId="18" xfId="0" applyNumberFormat="1" applyFont="1" applyFill="1" applyBorder="1" applyAlignment="1">
      <alignment vertical="center" shrinkToFit="1"/>
    </xf>
    <xf numFmtId="38" fontId="3" fillId="24" borderId="34" xfId="0" applyNumberFormat="1" applyFont="1" applyFill="1" applyBorder="1" applyAlignment="1">
      <alignment vertical="center" wrapText="1"/>
    </xf>
    <xf numFmtId="38" fontId="3" fillId="24" borderId="19" xfId="0" applyNumberFormat="1" applyFont="1" applyFill="1" applyBorder="1" applyAlignment="1">
      <alignment vertical="center" wrapText="1"/>
    </xf>
    <xf numFmtId="38" fontId="3" fillId="24" borderId="11" xfId="0" applyNumberFormat="1" applyFont="1" applyFill="1" applyBorder="1" applyAlignment="1">
      <alignment vertical="center" wrapText="1"/>
    </xf>
    <xf numFmtId="38" fontId="0" fillId="0" borderId="14" xfId="0" applyNumberFormat="1" applyFont="1" applyFill="1" applyBorder="1" applyAlignment="1">
      <alignment vertical="center" shrinkToFit="1"/>
    </xf>
    <xf numFmtId="38" fontId="0" fillId="0" borderId="56" xfId="0" applyNumberFormat="1" applyFont="1" applyFill="1" applyBorder="1" applyAlignment="1">
      <alignment vertical="center" shrinkToFit="1"/>
    </xf>
    <xf numFmtId="38" fontId="0" fillId="0" borderId="18" xfId="0" applyNumberFormat="1" applyFont="1" applyFill="1" applyBorder="1" applyAlignment="1">
      <alignment vertical="center" shrinkToFit="1"/>
    </xf>
    <xf numFmtId="38" fontId="0" fillId="0" borderId="12" xfId="0" applyNumberFormat="1" applyFont="1" applyFill="1" applyBorder="1" applyAlignment="1">
      <alignment vertical="center" shrinkToFit="1"/>
    </xf>
    <xf numFmtId="38" fontId="0" fillId="0" borderId="74" xfId="0" applyNumberFormat="1" applyFont="1" applyFill="1" applyBorder="1" applyAlignment="1">
      <alignment vertical="center" shrinkToFit="1"/>
    </xf>
    <xf numFmtId="38" fontId="0" fillId="0" borderId="0" xfId="0" applyNumberFormat="1" applyFont="1" applyFill="1" applyBorder="1" applyAlignment="1">
      <alignment vertical="center" shrinkToFit="1"/>
    </xf>
    <xf numFmtId="38" fontId="0" fillId="0" borderId="45" xfId="0" applyNumberFormat="1" applyFont="1" applyFill="1" applyBorder="1" applyAlignment="1">
      <alignment vertical="center" shrinkToFit="1"/>
    </xf>
    <xf numFmtId="38" fontId="0" fillId="0" borderId="54" xfId="0" applyNumberFormat="1" applyFont="1" applyFill="1" applyBorder="1" applyAlignment="1">
      <alignment vertical="center" shrinkToFit="1"/>
    </xf>
    <xf numFmtId="38" fontId="0" fillId="0" borderId="64" xfId="0" applyNumberFormat="1" applyFont="1" applyFill="1" applyBorder="1" applyAlignment="1">
      <alignment vertical="center" shrinkToFit="1"/>
    </xf>
    <xf numFmtId="177" fontId="3" fillId="0" borderId="12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3" fillId="0" borderId="100" xfId="0" applyNumberFormat="1" applyFont="1" applyFill="1" applyBorder="1" applyAlignment="1">
      <alignment horizontal="center" vertical="center" wrapText="1"/>
    </xf>
    <xf numFmtId="177" fontId="3" fillId="0" borderId="120" xfId="0" applyNumberFormat="1" applyFont="1" applyFill="1" applyBorder="1" applyAlignment="1">
      <alignment horizontal="center" vertical="center" wrapText="1"/>
    </xf>
    <xf numFmtId="177" fontId="3" fillId="0" borderId="54" xfId="0" applyNumberFormat="1" applyFont="1" applyFill="1" applyBorder="1" applyAlignment="1">
      <alignment horizontal="center" vertical="center" wrapText="1"/>
    </xf>
    <xf numFmtId="191" fontId="0" fillId="0" borderId="14" xfId="0" applyNumberFormat="1" applyFont="1" applyFill="1" applyBorder="1" applyAlignment="1">
      <alignment horizontal="left" vertical="center" shrinkToFit="1"/>
    </xf>
    <xf numFmtId="191" fontId="0" fillId="0" borderId="18" xfId="0" applyNumberFormat="1" applyFont="1" applyFill="1" applyBorder="1" applyAlignment="1">
      <alignment horizontal="left" vertical="center" shrinkToFit="1"/>
    </xf>
    <xf numFmtId="191" fontId="0" fillId="0" borderId="12" xfId="0" applyNumberFormat="1" applyFont="1" applyFill="1" applyBorder="1" applyAlignment="1">
      <alignment horizontal="left" vertical="center" shrinkToFit="1"/>
    </xf>
    <xf numFmtId="191" fontId="0" fillId="0" borderId="54" xfId="0" applyNumberFormat="1" applyFont="1" applyFill="1" applyBorder="1" applyAlignment="1">
      <alignment horizontal="left" vertical="center" shrinkToFit="1"/>
    </xf>
    <xf numFmtId="191" fontId="0" fillId="0" borderId="74" xfId="0" applyNumberFormat="1" applyFont="1" applyFill="1" applyBorder="1" applyAlignment="1">
      <alignment horizontal="center" vertical="center" shrinkToFit="1"/>
    </xf>
    <xf numFmtId="191" fontId="0" fillId="0" borderId="64" xfId="0" applyNumberFormat="1" applyFont="1" applyFill="1" applyBorder="1" applyAlignment="1">
      <alignment horizontal="center" vertical="center" shrinkToFit="1"/>
    </xf>
    <xf numFmtId="191" fontId="3" fillId="0" borderId="34" xfId="0" applyNumberFormat="1" applyFont="1" applyFill="1" applyBorder="1" applyAlignment="1">
      <alignment vertical="center" wrapText="1"/>
    </xf>
    <xf numFmtId="0" fontId="3" fillId="24" borderId="14" xfId="0" applyNumberFormat="1" applyFont="1" applyFill="1" applyBorder="1" applyAlignment="1">
      <alignment horizontal="center" vertical="center"/>
    </xf>
    <xf numFmtId="177" fontId="3" fillId="24" borderId="12" xfId="0" applyNumberFormat="1" applyFont="1" applyFill="1" applyBorder="1" applyAlignment="1">
      <alignment horizontal="center" vertical="center"/>
    </xf>
    <xf numFmtId="0" fontId="3" fillId="24" borderId="74" xfId="0" applyNumberFormat="1" applyFont="1" applyFill="1" applyBorder="1" applyAlignment="1">
      <alignment horizontal="center" vertical="center" wrapText="1"/>
    </xf>
    <xf numFmtId="0" fontId="3" fillId="24" borderId="102" xfId="0" applyNumberFormat="1" applyFont="1" applyFill="1" applyBorder="1" applyAlignment="1">
      <alignment horizontal="center" vertical="center" wrapText="1"/>
    </xf>
    <xf numFmtId="176" fontId="3" fillId="24" borderId="53" xfId="0" applyNumberFormat="1" applyFont="1" applyFill="1" applyBorder="1" applyAlignment="1">
      <alignment horizontal="right" vertical="center"/>
    </xf>
    <xf numFmtId="0" fontId="3" fillId="24" borderId="15" xfId="0" applyFont="1" applyFill="1" applyBorder="1" applyAlignment="1">
      <alignment horizontal="right" vertical="center"/>
    </xf>
    <xf numFmtId="191" fontId="0" fillId="24" borderId="14" xfId="0" applyNumberFormat="1" applyFont="1" applyFill="1" applyBorder="1" applyAlignment="1">
      <alignment horizontal="center" vertical="center" shrinkToFit="1"/>
    </xf>
    <xf numFmtId="191" fontId="0" fillId="24" borderId="56" xfId="0" applyNumberFormat="1" applyFont="1" applyFill="1" applyBorder="1" applyAlignment="1">
      <alignment horizontal="center" vertical="center" shrinkToFit="1"/>
    </xf>
    <xf numFmtId="191" fontId="0" fillId="24" borderId="18" xfId="0" applyNumberFormat="1" applyFont="1" applyFill="1" applyBorder="1" applyAlignment="1">
      <alignment horizontal="center" vertical="center" shrinkToFit="1"/>
    </xf>
    <xf numFmtId="191" fontId="0" fillId="24" borderId="12" xfId="0" applyNumberFormat="1" applyFont="1" applyFill="1" applyBorder="1" applyAlignment="1">
      <alignment horizontal="left" vertical="center" shrinkToFit="1"/>
    </xf>
    <xf numFmtId="191" fontId="0" fillId="24" borderId="74" xfId="0" applyNumberFormat="1" applyFont="1" applyFill="1" applyBorder="1" applyAlignment="1">
      <alignment horizontal="left" vertical="center" shrinkToFit="1"/>
    </xf>
    <xf numFmtId="191" fontId="0" fillId="24" borderId="0" xfId="0" applyNumberFormat="1" applyFont="1" applyFill="1" applyBorder="1" applyAlignment="1">
      <alignment horizontal="left" vertical="center" shrinkToFit="1"/>
    </xf>
    <xf numFmtId="191" fontId="0" fillId="24" borderId="45" xfId="0" applyNumberFormat="1" applyFont="1" applyFill="1" applyBorder="1" applyAlignment="1">
      <alignment horizontal="left" vertical="center" shrinkToFit="1"/>
    </xf>
    <xf numFmtId="191" fontId="0" fillId="24" borderId="54" xfId="0" applyNumberFormat="1" applyFont="1" applyFill="1" applyBorder="1" applyAlignment="1">
      <alignment horizontal="left" vertical="center" shrinkToFit="1"/>
    </xf>
    <xf numFmtId="191" fontId="0" fillId="24" borderId="64" xfId="0" applyNumberFormat="1" applyFont="1" applyFill="1" applyBorder="1" applyAlignment="1">
      <alignment horizontal="left" vertical="center" shrinkToFit="1"/>
    </xf>
    <xf numFmtId="38" fontId="0" fillId="0" borderId="68" xfId="0" applyNumberFormat="1" applyFont="1" applyFill="1" applyBorder="1" applyAlignment="1">
      <alignment horizontal="center" vertical="center" shrinkToFit="1"/>
    </xf>
    <xf numFmtId="38" fontId="0" fillId="0" borderId="88" xfId="0" applyNumberFormat="1" applyFont="1" applyFill="1" applyBorder="1" applyAlignment="1">
      <alignment horizontal="center" vertical="center" shrinkToFit="1"/>
    </xf>
    <xf numFmtId="38" fontId="0" fillId="0" borderId="70" xfId="0" applyNumberFormat="1" applyFont="1" applyFill="1" applyBorder="1" applyAlignment="1">
      <alignment horizontal="center" vertical="center" shrinkToFit="1"/>
    </xf>
    <xf numFmtId="176" fontId="3" fillId="6" borderId="53" xfId="0" applyNumberFormat="1" applyFont="1" applyFill="1" applyBorder="1" applyAlignment="1">
      <alignment horizontal="right" vertical="center"/>
    </xf>
    <xf numFmtId="176" fontId="3" fillId="6" borderId="58" xfId="0" applyNumberFormat="1" applyFont="1" applyFill="1" applyBorder="1" applyAlignment="1">
      <alignment horizontal="right" vertical="center"/>
    </xf>
    <xf numFmtId="176" fontId="3" fillId="6" borderId="63" xfId="0" applyNumberFormat="1" applyFont="1" applyFill="1" applyBorder="1" applyAlignment="1">
      <alignment horizontal="right" vertical="center"/>
    </xf>
    <xf numFmtId="0" fontId="3" fillId="6" borderId="15" xfId="0" applyFont="1" applyFill="1" applyBorder="1" applyAlignment="1">
      <alignment horizontal="right" vertical="center"/>
    </xf>
    <xf numFmtId="0" fontId="3" fillId="6" borderId="19" xfId="0" applyFont="1" applyFill="1" applyBorder="1" applyAlignment="1">
      <alignment horizontal="right" vertical="center"/>
    </xf>
    <xf numFmtId="0" fontId="3" fillId="6" borderId="11" xfId="0" applyFont="1" applyFill="1" applyBorder="1" applyAlignment="1">
      <alignment horizontal="right" vertical="center"/>
    </xf>
    <xf numFmtId="0" fontId="0" fillId="0" borderId="15" xfId="0" applyNumberFormat="1" applyFont="1" applyFill="1" applyBorder="1" applyAlignment="1">
      <alignment horizontal="left" vertical="center" shrinkToFit="1"/>
    </xf>
    <xf numFmtId="0" fontId="0" fillId="0" borderId="11" xfId="0" applyNumberFormat="1" applyFont="1" applyFill="1" applyBorder="1" applyAlignment="1">
      <alignment horizontal="left" vertical="center" shrinkToFit="1"/>
    </xf>
    <xf numFmtId="38" fontId="0" fillId="0" borderId="74" xfId="0" applyNumberFormat="1" applyFont="1" applyFill="1" applyBorder="1" applyAlignment="1">
      <alignment horizontal="left" vertical="center"/>
    </xf>
    <xf numFmtId="38" fontId="0" fillId="0" borderId="64" xfId="0" applyNumberFormat="1" applyFont="1" applyFill="1" applyBorder="1" applyAlignment="1">
      <alignment horizontal="left" vertical="center"/>
    </xf>
    <xf numFmtId="38" fontId="0" fillId="0" borderId="12" xfId="0" applyNumberFormat="1" applyFont="1" applyFill="1" applyBorder="1" applyAlignment="1">
      <alignment horizontal="left" vertical="center" shrinkToFit="1"/>
    </xf>
    <xf numFmtId="38" fontId="0" fillId="0" borderId="54" xfId="0" applyNumberFormat="1" applyFont="1" applyFill="1" applyBorder="1" applyAlignment="1">
      <alignment horizontal="left" vertical="center" shrinkToFit="1"/>
    </xf>
    <xf numFmtId="38" fontId="3" fillId="0" borderId="15" xfId="0" applyNumberFormat="1" applyFont="1" applyFill="1" applyBorder="1" applyAlignment="1">
      <alignment horizontal="left" vertical="center" wrapText="1"/>
    </xf>
    <xf numFmtId="38" fontId="3" fillId="0" borderId="11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shrinkToFit="1"/>
    </xf>
    <xf numFmtId="0" fontId="0" fillId="0" borderId="18" xfId="0" applyNumberFormat="1" applyFont="1" applyFill="1" applyBorder="1" applyAlignment="1">
      <alignment horizontal="left" vertical="center" shrinkToFit="1"/>
    </xf>
    <xf numFmtId="38" fontId="0" fillId="0" borderId="14" xfId="0" applyNumberFormat="1" applyFont="1" applyFill="1" applyBorder="1" applyAlignment="1">
      <alignment horizontal="left" vertical="center" shrinkToFit="1"/>
    </xf>
    <xf numFmtId="38" fontId="0" fillId="0" borderId="18" xfId="0" applyNumberFormat="1" applyFont="1" applyFill="1" applyBorder="1" applyAlignment="1">
      <alignment horizontal="left" vertical="center" shrinkToFit="1"/>
    </xf>
    <xf numFmtId="191" fontId="0" fillId="6" borderId="14" xfId="0" applyNumberFormat="1" applyFont="1" applyFill="1" applyBorder="1" applyAlignment="1">
      <alignment horizontal="left" vertical="center" shrinkToFit="1"/>
    </xf>
    <xf numFmtId="191" fontId="0" fillId="6" borderId="56" xfId="0" applyNumberFormat="1" applyFont="1" applyFill="1" applyBorder="1" applyAlignment="1">
      <alignment horizontal="left" vertical="center" shrinkToFit="1"/>
    </xf>
    <xf numFmtId="191" fontId="0" fillId="6" borderId="18" xfId="0" applyNumberFormat="1" applyFont="1" applyFill="1" applyBorder="1" applyAlignment="1">
      <alignment horizontal="left" vertical="center" shrinkToFit="1"/>
    </xf>
    <xf numFmtId="0" fontId="0" fillId="6" borderId="15" xfId="0" applyNumberFormat="1" applyFont="1" applyFill="1" applyBorder="1" applyAlignment="1">
      <alignment horizontal="left" vertical="center" shrinkToFit="1"/>
    </xf>
    <xf numFmtId="0" fontId="0" fillId="6" borderId="19" xfId="0" applyNumberFormat="1" applyFont="1" applyFill="1" applyBorder="1" applyAlignment="1">
      <alignment horizontal="left" vertical="center" shrinkToFit="1"/>
    </xf>
    <xf numFmtId="0" fontId="0" fillId="6" borderId="11" xfId="0" applyNumberFormat="1" applyFont="1" applyFill="1" applyBorder="1" applyAlignment="1">
      <alignment horizontal="left" vertical="center" shrinkToFit="1"/>
    </xf>
    <xf numFmtId="191" fontId="0" fillId="6" borderId="12" xfId="0" applyNumberFormat="1" applyFont="1" applyFill="1" applyBorder="1" applyAlignment="1">
      <alignment horizontal="left" vertical="center" shrinkToFit="1"/>
    </xf>
    <xf numFmtId="191" fontId="0" fillId="6" borderId="0" xfId="0" applyNumberFormat="1" applyFont="1" applyFill="1" applyBorder="1" applyAlignment="1">
      <alignment horizontal="left" vertical="center" shrinkToFit="1"/>
    </xf>
    <xf numFmtId="191" fontId="0" fillId="6" borderId="54" xfId="0" applyNumberFormat="1" applyFont="1" applyFill="1" applyBorder="1" applyAlignment="1">
      <alignment horizontal="left" vertical="center" shrinkToFit="1"/>
    </xf>
    <xf numFmtId="191" fontId="0" fillId="6" borderId="12" xfId="0" applyNumberFormat="1" applyFont="1" applyFill="1" applyBorder="1" applyAlignment="1">
      <alignment horizontal="center" vertical="center" shrinkToFit="1"/>
    </xf>
    <xf numFmtId="191" fontId="0" fillId="6" borderId="74" xfId="0" applyNumberFormat="1" applyFont="1" applyFill="1" applyBorder="1" applyAlignment="1">
      <alignment horizontal="center" vertical="center" shrinkToFit="1"/>
    </xf>
    <xf numFmtId="191" fontId="0" fillId="6" borderId="0" xfId="0" applyNumberFormat="1" applyFont="1" applyFill="1" applyBorder="1" applyAlignment="1">
      <alignment horizontal="center" vertical="center" shrinkToFit="1"/>
    </xf>
    <xf numFmtId="191" fontId="0" fillId="6" borderId="45" xfId="0" applyNumberFormat="1" applyFont="1" applyFill="1" applyBorder="1" applyAlignment="1">
      <alignment horizontal="center" vertical="center" shrinkToFit="1"/>
    </xf>
    <xf numFmtId="191" fontId="0" fillId="6" borderId="54" xfId="0" applyNumberFormat="1" applyFont="1" applyFill="1" applyBorder="1" applyAlignment="1">
      <alignment horizontal="center" vertical="center" shrinkToFit="1"/>
    </xf>
    <xf numFmtId="191" fontId="0" fillId="6" borderId="64" xfId="0" applyNumberFormat="1" applyFont="1" applyFill="1" applyBorder="1" applyAlignment="1">
      <alignment horizontal="center" vertical="center" shrinkToFit="1"/>
    </xf>
    <xf numFmtId="0" fontId="3" fillId="6" borderId="74" xfId="0" applyNumberFormat="1" applyFont="1" applyFill="1" applyBorder="1" applyAlignment="1">
      <alignment horizontal="center" vertical="center"/>
    </xf>
    <xf numFmtId="0" fontId="3" fillId="6" borderId="45" xfId="0" applyNumberFormat="1" applyFont="1" applyFill="1" applyBorder="1" applyAlignment="1">
      <alignment horizontal="center" vertical="center"/>
    </xf>
    <xf numFmtId="0" fontId="3" fillId="6" borderId="64" xfId="0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54" xfId="0" applyFont="1" applyFill="1" applyBorder="1" applyAlignment="1">
      <alignment horizontal="center" vertical="center"/>
    </xf>
    <xf numFmtId="0" fontId="3" fillId="6" borderId="14" xfId="0" applyNumberFormat="1" applyFont="1" applyFill="1" applyBorder="1" applyAlignment="1">
      <alignment horizontal="center" vertical="center"/>
    </xf>
    <xf numFmtId="0" fontId="3" fillId="6" borderId="56" xfId="0" applyNumberFormat="1" applyFont="1" applyFill="1" applyBorder="1" applyAlignment="1">
      <alignment horizontal="center" vertical="center"/>
    </xf>
    <xf numFmtId="0" fontId="3" fillId="6" borderId="18" xfId="0" applyNumberFormat="1" applyFont="1" applyFill="1" applyBorder="1" applyAlignment="1">
      <alignment horizontal="center" vertical="center"/>
    </xf>
    <xf numFmtId="191" fontId="3" fillId="6" borderId="15" xfId="0" applyNumberFormat="1" applyFont="1" applyFill="1" applyBorder="1" applyAlignment="1">
      <alignment vertical="center" wrapText="1"/>
    </xf>
    <xf numFmtId="191" fontId="3" fillId="6" borderId="19" xfId="0" applyNumberFormat="1" applyFont="1" applyFill="1" applyBorder="1" applyAlignment="1">
      <alignment vertical="center" wrapText="1"/>
    </xf>
    <xf numFmtId="191" fontId="3" fillId="6" borderId="11" xfId="0" applyNumberFormat="1" applyFont="1" applyFill="1" applyBorder="1" applyAlignment="1">
      <alignment vertical="center" wrapText="1"/>
    </xf>
    <xf numFmtId="0" fontId="0" fillId="26" borderId="15" xfId="0" applyNumberFormat="1" applyFont="1" applyFill="1" applyBorder="1" applyAlignment="1">
      <alignment horizontal="left" vertical="center" wrapText="1" shrinkToFit="1"/>
    </xf>
    <xf numFmtId="0" fontId="0" fillId="26" borderId="19" xfId="0" applyNumberFormat="1" applyFont="1" applyFill="1" applyBorder="1" applyAlignment="1">
      <alignment horizontal="left" vertical="center" wrapText="1" shrinkToFit="1"/>
    </xf>
    <xf numFmtId="0" fontId="0" fillId="26" borderId="11" xfId="0" applyNumberFormat="1" applyFont="1" applyFill="1" applyBorder="1" applyAlignment="1">
      <alignment horizontal="left" vertical="center" wrapText="1" shrinkToFit="1"/>
    </xf>
    <xf numFmtId="0" fontId="4" fillId="0" borderId="71" xfId="0" applyFont="1" applyFill="1" applyBorder="1" applyAlignment="1">
      <alignment horizontal="center" vertical="center"/>
    </xf>
    <xf numFmtId="0" fontId="4" fillId="0" borderId="106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38" fontId="4" fillId="0" borderId="67" xfId="34" applyFont="1" applyFill="1" applyBorder="1" applyAlignment="1">
      <alignment vertical="center"/>
    </xf>
    <xf numFmtId="0" fontId="0" fillId="0" borderId="67" xfId="0" applyBorder="1" applyAlignment="1">
      <alignment vertical="center"/>
    </xf>
    <xf numFmtId="0" fontId="4" fillId="24" borderId="36" xfId="0" applyFont="1" applyFill="1" applyBorder="1" applyAlignment="1">
      <alignment horizontal="center" vertical="center" shrinkToFit="1"/>
    </xf>
    <xf numFmtId="0" fontId="4" fillId="24" borderId="42" xfId="0" applyFont="1" applyFill="1" applyBorder="1" applyAlignment="1">
      <alignment horizontal="center" vertical="center" shrinkToFit="1"/>
    </xf>
    <xf numFmtId="0" fontId="4" fillId="24" borderId="21" xfId="0" applyFont="1" applyFill="1" applyBorder="1" applyAlignment="1">
      <alignment horizontal="center" vertical="center" shrinkToFit="1"/>
    </xf>
    <xf numFmtId="0" fontId="4" fillId="24" borderId="103" xfId="0" applyFont="1" applyFill="1" applyBorder="1" applyAlignment="1">
      <alignment horizontal="center" vertical="center"/>
    </xf>
    <xf numFmtId="0" fontId="4" fillId="24" borderId="104" xfId="0" applyFont="1" applyFill="1" applyBorder="1" applyAlignment="1">
      <alignment horizontal="center" vertical="center"/>
    </xf>
    <xf numFmtId="0" fontId="4" fillId="24" borderId="10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9" xfId="0" applyFont="1" applyFill="1" applyBorder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24" borderId="34" xfId="0" applyFont="1" applyFill="1" applyBorder="1" applyAlignment="1">
      <alignment horizontal="center" vertical="center" shrinkToFit="1"/>
    </xf>
    <xf numFmtId="0" fontId="4" fillId="24" borderId="11" xfId="0" applyFont="1" applyFill="1" applyBorder="1" applyAlignment="1">
      <alignment horizontal="center" vertical="center" shrinkToFit="1"/>
    </xf>
    <xf numFmtId="0" fontId="4" fillId="24" borderId="15" xfId="0" applyNumberFormat="1" applyFont="1" applyFill="1" applyBorder="1" applyAlignment="1">
      <alignment horizontal="center" vertical="center"/>
    </xf>
    <xf numFmtId="0" fontId="4" fillId="24" borderId="19" xfId="0" applyNumberFormat="1" applyFont="1" applyFill="1" applyBorder="1" applyAlignment="1">
      <alignment horizontal="center" vertical="center"/>
    </xf>
    <xf numFmtId="0" fontId="4" fillId="24" borderId="11" xfId="0" applyNumberFormat="1" applyFont="1" applyFill="1" applyBorder="1" applyAlignment="1">
      <alignment horizontal="center" vertical="center"/>
    </xf>
    <xf numFmtId="38" fontId="4" fillId="24" borderId="67" xfId="34" applyFont="1" applyFill="1" applyBorder="1" applyAlignment="1">
      <alignment vertical="center"/>
    </xf>
    <xf numFmtId="0" fontId="0" fillId="24" borderId="67" xfId="0" applyFill="1" applyBorder="1" applyAlignment="1">
      <alignment vertical="center"/>
    </xf>
    <xf numFmtId="0" fontId="4" fillId="24" borderId="106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 shrinkToFit="1"/>
    </xf>
    <xf numFmtId="0" fontId="4" fillId="0" borderId="11" xfId="0" applyNumberFormat="1" applyFont="1" applyFill="1" applyBorder="1" applyAlignment="1">
      <alignment horizontal="center" vertical="center" shrinkToFit="1"/>
    </xf>
    <xf numFmtId="3" fontId="4" fillId="24" borderId="15" xfId="0" applyNumberFormat="1" applyFont="1" applyFill="1" applyBorder="1" applyAlignment="1">
      <alignment horizontal="center" vertical="center"/>
    </xf>
    <xf numFmtId="3" fontId="4" fillId="24" borderId="19" xfId="0" applyNumberFormat="1" applyFont="1" applyFill="1" applyBorder="1" applyAlignment="1">
      <alignment horizontal="center" vertical="center"/>
    </xf>
    <xf numFmtId="3" fontId="4" fillId="24" borderId="11" xfId="0" applyNumberFormat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38" fontId="4" fillId="24" borderId="15" xfId="0" applyNumberFormat="1" applyFont="1" applyFill="1" applyBorder="1" applyAlignment="1">
      <alignment horizontal="center" vertical="center"/>
    </xf>
    <xf numFmtId="38" fontId="4" fillId="24" borderId="19" xfId="0" applyNumberFormat="1" applyFont="1" applyFill="1" applyBorder="1" applyAlignment="1">
      <alignment horizontal="center" vertical="center"/>
    </xf>
    <xf numFmtId="38" fontId="4" fillId="24" borderId="11" xfId="0" applyNumberFormat="1" applyFont="1" applyFill="1" applyBorder="1" applyAlignment="1">
      <alignment horizontal="center" vertical="center"/>
    </xf>
    <xf numFmtId="38" fontId="4" fillId="24" borderId="34" xfId="0" applyNumberFormat="1" applyFont="1" applyFill="1" applyBorder="1" applyAlignment="1">
      <alignment horizontal="center" vertical="center" shrinkToFit="1"/>
    </xf>
    <xf numFmtId="38" fontId="4" fillId="24" borderId="19" xfId="0" applyNumberFormat="1" applyFont="1" applyFill="1" applyBorder="1" applyAlignment="1">
      <alignment horizontal="center" vertical="center" shrinkToFit="1"/>
    </xf>
    <xf numFmtId="38" fontId="4" fillId="24" borderId="11" xfId="0" applyNumberFormat="1" applyFont="1" applyFill="1" applyBorder="1" applyAlignment="1">
      <alignment horizontal="center" vertical="center" shrinkToFit="1"/>
    </xf>
    <xf numFmtId="0" fontId="0" fillId="0" borderId="51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61" xfId="0" applyNumberFormat="1" applyFont="1" applyFill="1" applyBorder="1" applyAlignment="1">
      <alignment horizontal="center" vertical="center" wrapText="1"/>
    </xf>
    <xf numFmtId="0" fontId="3" fillId="0" borderId="73" xfId="0" applyNumberFormat="1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110" xfId="0" applyFont="1" applyFill="1" applyBorder="1" applyAlignment="1">
      <alignment horizontal="center" vertical="center"/>
    </xf>
    <xf numFmtId="0" fontId="4" fillId="0" borderId="111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182" fontId="3" fillId="0" borderId="10" xfId="0" applyNumberFormat="1" applyFont="1" applyFill="1" applyBorder="1" applyAlignment="1">
      <alignment horizontal="center"/>
    </xf>
    <xf numFmtId="38" fontId="4" fillId="0" borderId="15" xfId="0" applyNumberFormat="1" applyFont="1" applyFill="1" applyBorder="1" applyAlignment="1">
      <alignment horizontal="center" vertical="center"/>
    </xf>
    <xf numFmtId="38" fontId="4" fillId="0" borderId="11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/>
    <xf numFmtId="0" fontId="4" fillId="0" borderId="4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shrinkToFit="1"/>
    </xf>
    <xf numFmtId="0" fontId="5" fillId="0" borderId="12" xfId="0" applyNumberFormat="1" applyFont="1" applyFill="1" applyBorder="1" applyAlignment="1">
      <alignment horizontal="center" vertical="center" wrapText="1"/>
    </xf>
    <xf numFmtId="0" fontId="0" fillId="0" borderId="109" xfId="0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77" xfId="0" applyBorder="1" applyAlignment="1">
      <alignment vertical="center" wrapText="1"/>
    </xf>
    <xf numFmtId="0" fontId="4" fillId="24" borderId="71" xfId="0" applyFont="1" applyFill="1" applyBorder="1" applyAlignment="1">
      <alignment horizontal="center" vertical="center"/>
    </xf>
    <xf numFmtId="0" fontId="4" fillId="24" borderId="72" xfId="0" applyFont="1" applyFill="1" applyBorder="1" applyAlignment="1">
      <alignment horizontal="center" vertical="center"/>
    </xf>
    <xf numFmtId="0" fontId="0" fillId="0" borderId="67" xfId="0" applyFill="1" applyBorder="1" applyAlignment="1">
      <alignment vertical="center"/>
    </xf>
    <xf numFmtId="0" fontId="0" fillId="0" borderId="50" xfId="0" applyFont="1" applyFill="1" applyBorder="1" applyAlignment="1">
      <alignment shrinkToFit="1"/>
    </xf>
    <xf numFmtId="0" fontId="4" fillId="6" borderId="71" xfId="0" applyFont="1" applyFill="1" applyBorder="1" applyAlignment="1">
      <alignment horizontal="center" vertical="center"/>
    </xf>
    <xf numFmtId="0" fontId="4" fillId="6" borderId="106" xfId="0" applyFont="1" applyFill="1" applyBorder="1" applyAlignment="1">
      <alignment horizontal="center" vertical="center"/>
    </xf>
    <xf numFmtId="0" fontId="4" fillId="6" borderId="72" xfId="0" applyFont="1" applyFill="1" applyBorder="1" applyAlignment="1">
      <alignment horizontal="center" vertical="center"/>
    </xf>
    <xf numFmtId="0" fontId="4" fillId="6" borderId="76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38" fontId="4" fillId="6" borderId="103" xfId="34" applyFont="1" applyFill="1" applyBorder="1" applyAlignment="1">
      <alignment horizontal="center" vertical="center"/>
    </xf>
    <xf numFmtId="38" fontId="4" fillId="6" borderId="104" xfId="34" applyFont="1" applyFill="1" applyBorder="1" applyAlignment="1">
      <alignment horizontal="center" vertical="center"/>
    </xf>
    <xf numFmtId="38" fontId="4" fillId="6" borderId="105" xfId="34" applyFont="1" applyFill="1" applyBorder="1" applyAlignment="1">
      <alignment horizontal="center" vertical="center"/>
    </xf>
    <xf numFmtId="38" fontId="4" fillId="0" borderId="103" xfId="34" applyFont="1" applyFill="1" applyBorder="1" applyAlignment="1">
      <alignment horizontal="center" vertical="center"/>
    </xf>
    <xf numFmtId="38" fontId="4" fillId="0" borderId="104" xfId="34" applyFont="1" applyFill="1" applyBorder="1" applyAlignment="1">
      <alignment horizontal="center" vertical="center"/>
    </xf>
    <xf numFmtId="38" fontId="4" fillId="0" borderId="105" xfId="34" applyFont="1" applyFill="1" applyBorder="1" applyAlignment="1">
      <alignment horizontal="center" vertical="center"/>
    </xf>
    <xf numFmtId="0" fontId="4" fillId="0" borderId="106" xfId="0" applyFont="1" applyFill="1" applyBorder="1" applyAlignment="1">
      <alignment horizontal="center" vertical="center" wrapText="1"/>
    </xf>
    <xf numFmtId="38" fontId="4" fillId="6" borderId="67" xfId="34" applyFont="1" applyFill="1" applyBorder="1" applyAlignment="1">
      <alignment vertical="center"/>
    </xf>
    <xf numFmtId="0" fontId="0" fillId="6" borderId="67" xfId="0" applyFill="1" applyBorder="1" applyAlignment="1">
      <alignment vertical="center"/>
    </xf>
    <xf numFmtId="185" fontId="3" fillId="0" borderId="38" xfId="0" applyNumberFormat="1" applyFont="1" applyFill="1" applyBorder="1" applyAlignment="1">
      <alignment horizontal="center" vertical="center"/>
    </xf>
    <xf numFmtId="185" fontId="3" fillId="0" borderId="37" xfId="0" applyNumberFormat="1" applyFont="1" applyFill="1" applyBorder="1" applyAlignment="1">
      <alignment horizontal="center" vertical="center"/>
    </xf>
    <xf numFmtId="185" fontId="3" fillId="0" borderId="84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 shrinkToFit="1"/>
    </xf>
    <xf numFmtId="0" fontId="4" fillId="6" borderId="19" xfId="0" applyFont="1" applyFill="1" applyBorder="1" applyAlignment="1">
      <alignment horizontal="center" vertical="center" shrinkToFit="1"/>
    </xf>
    <xf numFmtId="0" fontId="4" fillId="6" borderId="11" xfId="0" applyFont="1" applyFill="1" applyBorder="1" applyAlignment="1">
      <alignment horizontal="center" vertical="center" shrinkToFit="1"/>
    </xf>
    <xf numFmtId="0" fontId="4" fillId="6" borderId="15" xfId="0" applyNumberFormat="1" applyFont="1" applyFill="1" applyBorder="1" applyAlignment="1">
      <alignment horizontal="center" vertical="center"/>
    </xf>
    <xf numFmtId="0" fontId="4" fillId="6" borderId="19" xfId="0" applyNumberFormat="1" applyFont="1" applyFill="1" applyBorder="1" applyAlignment="1">
      <alignment horizontal="center" vertical="center"/>
    </xf>
    <xf numFmtId="0" fontId="4" fillId="6" borderId="11" xfId="0" applyNumberFormat="1" applyFont="1" applyFill="1" applyBorder="1" applyAlignment="1">
      <alignment horizontal="center" vertical="center"/>
    </xf>
    <xf numFmtId="187" fontId="0" fillId="0" borderId="101" xfId="0" applyNumberFormat="1" applyFont="1" applyFill="1" applyBorder="1" applyAlignment="1">
      <alignment horizontal="center" vertical="center"/>
    </xf>
    <xf numFmtId="187" fontId="0" fillId="0" borderId="112" xfId="0" applyNumberFormat="1" applyFont="1" applyFill="1" applyBorder="1" applyAlignment="1">
      <alignment horizontal="center" vertical="center"/>
    </xf>
    <xf numFmtId="187" fontId="0" fillId="0" borderId="113" xfId="0" applyNumberFormat="1" applyFont="1" applyFill="1" applyBorder="1" applyAlignment="1">
      <alignment horizontal="center" vertical="center"/>
    </xf>
    <xf numFmtId="185" fontId="0" fillId="6" borderId="114" xfId="0" applyNumberFormat="1" applyFont="1" applyFill="1" applyBorder="1" applyAlignment="1">
      <alignment horizontal="center" vertical="center"/>
    </xf>
    <xf numFmtId="185" fontId="0" fillId="6" borderId="115" xfId="0" applyNumberFormat="1" applyFont="1" applyFill="1" applyBorder="1" applyAlignment="1">
      <alignment horizontal="center" vertical="center"/>
    </xf>
    <xf numFmtId="185" fontId="0" fillId="6" borderId="66" xfId="0" applyNumberFormat="1" applyFont="1" applyFill="1" applyBorder="1" applyAlignment="1">
      <alignment horizontal="center" vertical="center"/>
    </xf>
    <xf numFmtId="185" fontId="0" fillId="0" borderId="114" xfId="0" applyNumberFormat="1" applyFont="1" applyFill="1" applyBorder="1" applyAlignment="1">
      <alignment horizontal="center" vertical="center"/>
    </xf>
    <xf numFmtId="185" fontId="0" fillId="0" borderId="66" xfId="0" applyNumberFormat="1" applyFont="1" applyFill="1" applyBorder="1" applyAlignment="1">
      <alignment horizontal="center" vertical="center"/>
    </xf>
    <xf numFmtId="187" fontId="3" fillId="0" borderId="101" xfId="34" applyNumberFormat="1" applyFont="1" applyFill="1" applyBorder="1" applyAlignment="1">
      <alignment horizontal="center" vertical="center"/>
    </xf>
    <xf numFmtId="187" fontId="3" fillId="0" borderId="113" xfId="34" applyNumberFormat="1" applyFont="1" applyFill="1" applyBorder="1" applyAlignment="1">
      <alignment horizontal="center" vertical="center"/>
    </xf>
    <xf numFmtId="185" fontId="0" fillId="24" borderId="114" xfId="0" applyNumberFormat="1" applyFont="1" applyFill="1" applyBorder="1" applyAlignment="1">
      <alignment horizontal="center" vertical="center"/>
    </xf>
    <xf numFmtId="185" fontId="0" fillId="24" borderId="115" xfId="0" applyNumberFormat="1" applyFont="1" applyFill="1" applyBorder="1" applyAlignment="1">
      <alignment horizontal="center" vertical="center"/>
    </xf>
    <xf numFmtId="185" fontId="0" fillId="24" borderId="66" xfId="0" applyNumberFormat="1" applyFont="1" applyFill="1" applyBorder="1" applyAlignment="1">
      <alignment horizontal="center" vertical="center"/>
    </xf>
    <xf numFmtId="187" fontId="0" fillId="6" borderId="101" xfId="0" applyNumberFormat="1" applyFont="1" applyFill="1" applyBorder="1" applyAlignment="1">
      <alignment horizontal="center" vertical="center"/>
    </xf>
    <xf numFmtId="187" fontId="0" fillId="6" borderId="112" xfId="0" applyNumberFormat="1" applyFont="1" applyFill="1" applyBorder="1" applyAlignment="1">
      <alignment horizontal="center" vertical="center"/>
    </xf>
    <xf numFmtId="187" fontId="0" fillId="6" borderId="113" xfId="0" applyNumberFormat="1" applyFont="1" applyFill="1" applyBorder="1" applyAlignment="1">
      <alignment horizontal="center" vertical="center"/>
    </xf>
    <xf numFmtId="187" fontId="0" fillId="24" borderId="101" xfId="0" applyNumberFormat="1" applyFont="1" applyFill="1" applyBorder="1" applyAlignment="1">
      <alignment horizontal="center" vertical="center"/>
    </xf>
    <xf numFmtId="187" fontId="0" fillId="24" borderId="112" xfId="0" applyNumberFormat="1" applyFont="1" applyFill="1" applyBorder="1" applyAlignment="1">
      <alignment horizontal="center" vertical="center"/>
    </xf>
    <xf numFmtId="187" fontId="0" fillId="24" borderId="113" xfId="0" applyNumberFormat="1" applyFont="1" applyFill="1" applyBorder="1" applyAlignment="1">
      <alignment horizontal="center" vertical="center"/>
    </xf>
    <xf numFmtId="185" fontId="0" fillId="0" borderId="115" xfId="0" applyNumberFormat="1" applyFont="1" applyFill="1" applyBorder="1" applyAlignment="1">
      <alignment horizontal="center" vertical="center"/>
    </xf>
    <xf numFmtId="38" fontId="3" fillId="0" borderId="34" xfId="34" applyFont="1" applyFill="1" applyBorder="1" applyAlignment="1">
      <alignment horizontal="right" vertical="center"/>
    </xf>
    <xf numFmtId="38" fontId="3" fillId="0" borderId="19" xfId="34" applyFont="1" applyFill="1" applyBorder="1" applyAlignment="1">
      <alignment horizontal="right" vertical="center"/>
    </xf>
    <xf numFmtId="38" fontId="3" fillId="0" borderId="11" xfId="34" applyFont="1" applyFill="1" applyBorder="1" applyAlignment="1">
      <alignment horizontal="right" vertical="center"/>
    </xf>
    <xf numFmtId="38" fontId="3" fillId="24" borderId="15" xfId="34" applyFont="1" applyFill="1" applyBorder="1" applyAlignment="1">
      <alignment horizontal="right" vertical="center"/>
    </xf>
    <xf numFmtId="38" fontId="3" fillId="24" borderId="19" xfId="34" applyFont="1" applyFill="1" applyBorder="1" applyAlignment="1">
      <alignment horizontal="right" vertical="center"/>
    </xf>
    <xf numFmtId="38" fontId="3" fillId="24" borderId="11" xfId="34" applyFont="1" applyFill="1" applyBorder="1" applyAlignment="1">
      <alignment horizontal="right" vertical="center"/>
    </xf>
    <xf numFmtId="0" fontId="4" fillId="0" borderId="6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vertical="center"/>
    </xf>
    <xf numFmtId="0" fontId="4" fillId="0" borderId="71" xfId="0" applyFont="1" applyFill="1" applyBorder="1" applyAlignment="1">
      <alignment horizontal="center" vertical="center" wrapText="1" shrinkToFit="1"/>
    </xf>
    <xf numFmtId="0" fontId="4" fillId="0" borderId="106" xfId="0" applyFont="1" applyFill="1" applyBorder="1" applyAlignment="1">
      <alignment horizontal="center" vertical="center" wrapText="1" shrinkToFit="1"/>
    </xf>
    <xf numFmtId="0" fontId="4" fillId="0" borderId="72" xfId="0" applyFont="1" applyFill="1" applyBorder="1" applyAlignment="1">
      <alignment horizontal="center" vertical="center" wrapText="1" shrinkToFit="1"/>
    </xf>
    <xf numFmtId="0" fontId="4" fillId="24" borderId="36" xfId="0" applyFont="1" applyFill="1" applyBorder="1" applyAlignment="1">
      <alignment horizontal="center" vertical="center"/>
    </xf>
    <xf numFmtId="0" fontId="4" fillId="24" borderId="42" xfId="0" applyFont="1" applyFill="1" applyBorder="1" applyAlignment="1">
      <alignment horizontal="center" vertical="center"/>
    </xf>
    <xf numFmtId="0" fontId="4" fillId="24" borderId="21" xfId="0" applyFont="1" applyFill="1" applyBorder="1" applyAlignment="1">
      <alignment horizontal="center" vertical="center"/>
    </xf>
    <xf numFmtId="200" fontId="4" fillId="0" borderId="73" xfId="34" applyNumberFormat="1" applyFont="1" applyFill="1" applyBorder="1" applyAlignment="1">
      <alignment horizontal="center" vertical="center" shrinkToFit="1"/>
    </xf>
    <xf numFmtId="200" fontId="4" fillId="0" borderId="108" xfId="34" applyNumberFormat="1" applyFont="1" applyFill="1" applyBorder="1" applyAlignment="1">
      <alignment horizontal="center" vertical="center" shrinkToFit="1"/>
    </xf>
    <xf numFmtId="202" fontId="4" fillId="0" borderId="61" xfId="34" applyNumberFormat="1" applyFont="1" applyFill="1" applyBorder="1" applyAlignment="1">
      <alignment horizontal="center" vertical="center"/>
    </xf>
    <xf numFmtId="201" fontId="4" fillId="0" borderId="61" xfId="34" applyNumberFormat="1" applyFont="1" applyFill="1" applyBorder="1" applyAlignment="1">
      <alignment horizontal="center" vertical="center"/>
    </xf>
    <xf numFmtId="187" fontId="0" fillId="24" borderId="101" xfId="0" applyNumberFormat="1" applyFont="1" applyFill="1" applyBorder="1" applyAlignment="1">
      <alignment horizontal="right" vertical="center"/>
    </xf>
    <xf numFmtId="187" fontId="0" fillId="24" borderId="112" xfId="0" applyNumberFormat="1" applyFont="1" applyFill="1" applyBorder="1" applyAlignment="1">
      <alignment horizontal="right" vertical="center"/>
    </xf>
    <xf numFmtId="187" fontId="0" fillId="24" borderId="113" xfId="0" applyNumberFormat="1" applyFont="1" applyFill="1" applyBorder="1" applyAlignment="1">
      <alignment horizontal="right" vertical="center"/>
    </xf>
    <xf numFmtId="49" fontId="3" fillId="24" borderId="34" xfId="34" applyNumberFormat="1" applyFont="1" applyFill="1" applyBorder="1" applyAlignment="1">
      <alignment horizontal="center" vertical="center"/>
    </xf>
    <xf numFmtId="49" fontId="3" fillId="24" borderId="19" xfId="34" applyNumberFormat="1" applyFont="1" applyFill="1" applyBorder="1" applyAlignment="1">
      <alignment horizontal="center" vertical="center"/>
    </xf>
    <xf numFmtId="49" fontId="3" fillId="24" borderId="11" xfId="34" applyNumberFormat="1" applyFont="1" applyFill="1" applyBorder="1" applyAlignment="1">
      <alignment horizontal="center" vertical="center"/>
    </xf>
    <xf numFmtId="38" fontId="3" fillId="24" borderId="34" xfId="34" applyFont="1" applyFill="1" applyBorder="1" applyAlignment="1">
      <alignment horizontal="right" vertical="center"/>
    </xf>
    <xf numFmtId="49" fontId="3" fillId="24" borderId="34" xfId="34" applyNumberFormat="1" applyFont="1" applyFill="1" applyBorder="1" applyAlignment="1">
      <alignment horizontal="right" vertical="center"/>
    </xf>
    <xf numFmtId="49" fontId="3" fillId="24" borderId="19" xfId="34" applyNumberFormat="1" applyFont="1" applyFill="1" applyBorder="1" applyAlignment="1">
      <alignment horizontal="right" vertical="center"/>
    </xf>
    <xf numFmtId="49" fontId="3" fillId="24" borderId="11" xfId="34" applyNumberFormat="1" applyFont="1" applyFill="1" applyBorder="1" applyAlignment="1">
      <alignment horizontal="right" vertical="center"/>
    </xf>
    <xf numFmtId="0" fontId="3" fillId="24" borderId="34" xfId="34" applyNumberFormat="1" applyFont="1" applyFill="1" applyBorder="1" applyAlignment="1">
      <alignment horizontal="right" vertical="center"/>
    </xf>
    <xf numFmtId="0" fontId="3" fillId="24" borderId="19" xfId="34" applyNumberFormat="1" applyFont="1" applyFill="1" applyBorder="1" applyAlignment="1">
      <alignment horizontal="right" vertical="center"/>
    </xf>
    <xf numFmtId="0" fontId="3" fillId="24" borderId="11" xfId="34" applyNumberFormat="1" applyFont="1" applyFill="1" applyBorder="1" applyAlignment="1">
      <alignment horizontal="right" vertical="center"/>
    </xf>
    <xf numFmtId="187" fontId="3" fillId="6" borderId="101" xfId="34" applyNumberFormat="1" applyFont="1" applyFill="1" applyBorder="1" applyAlignment="1">
      <alignment horizontal="right" vertical="center"/>
    </xf>
    <xf numFmtId="187" fontId="3" fillId="6" borderId="112" xfId="34" applyNumberFormat="1" applyFont="1" applyFill="1" applyBorder="1" applyAlignment="1">
      <alignment horizontal="right" vertical="center"/>
    </xf>
    <xf numFmtId="185" fontId="3" fillId="24" borderId="114" xfId="34" applyNumberFormat="1" applyFont="1" applyFill="1" applyBorder="1" applyAlignment="1">
      <alignment horizontal="center" vertical="center"/>
    </xf>
    <xf numFmtId="185" fontId="3" fillId="24" borderId="115" xfId="34" applyNumberFormat="1" applyFont="1" applyFill="1" applyBorder="1" applyAlignment="1">
      <alignment horizontal="center" vertical="center"/>
    </xf>
    <xf numFmtId="38" fontId="3" fillId="0" borderId="15" xfId="34" applyFont="1" applyFill="1" applyBorder="1" applyAlignment="1">
      <alignment horizontal="right" vertical="center"/>
    </xf>
    <xf numFmtId="38" fontId="3" fillId="6" borderId="15" xfId="34" applyFont="1" applyFill="1" applyBorder="1" applyAlignment="1">
      <alignment horizontal="right" vertical="center"/>
    </xf>
    <xf numFmtId="38" fontId="3" fillId="6" borderId="19" xfId="34" applyFont="1" applyFill="1" applyBorder="1" applyAlignment="1">
      <alignment horizontal="right" vertical="center"/>
    </xf>
    <xf numFmtId="38" fontId="3" fillId="6" borderId="11" xfId="34" applyFont="1" applyFill="1" applyBorder="1" applyAlignment="1">
      <alignment horizontal="right" vertical="center"/>
    </xf>
    <xf numFmtId="0" fontId="4" fillId="26" borderId="28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horizontal="center" vertical="center"/>
    </xf>
    <xf numFmtId="0" fontId="4" fillId="26" borderId="71" xfId="0" applyFont="1" applyFill="1" applyBorder="1" applyAlignment="1">
      <alignment horizontal="center" vertical="center"/>
    </xf>
    <xf numFmtId="0" fontId="4" fillId="26" borderId="106" xfId="0" applyFont="1" applyFill="1" applyBorder="1" applyAlignment="1">
      <alignment horizontal="center" vertical="center"/>
    </xf>
    <xf numFmtId="0" fontId="4" fillId="26" borderId="7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38" fontId="0" fillId="0" borderId="0" xfId="34" applyFont="1" applyFill="1" applyAlignment="1"/>
    <xf numFmtId="0" fontId="4" fillId="0" borderId="10" xfId="0" applyFont="1" applyFill="1" applyBorder="1" applyAlignment="1">
      <alignment horizontal="center" vertical="center"/>
    </xf>
    <xf numFmtId="38" fontId="4" fillId="0" borderId="61" xfId="34" applyFont="1" applyFill="1" applyBorder="1" applyAlignment="1">
      <alignment horizontal="center" vertical="center"/>
    </xf>
    <xf numFmtId="38" fontId="4" fillId="0" borderId="62" xfId="34" applyFont="1" applyFill="1" applyBorder="1" applyAlignment="1">
      <alignment horizontal="center" vertical="center"/>
    </xf>
    <xf numFmtId="38" fontId="4" fillId="0" borderId="73" xfId="34" applyFont="1" applyFill="1" applyBorder="1" applyAlignment="1">
      <alignment horizontal="center" vertical="center" wrapText="1"/>
    </xf>
    <xf numFmtId="38" fontId="4" fillId="0" borderId="108" xfId="34" applyFont="1" applyFill="1" applyBorder="1" applyAlignment="1">
      <alignment horizontal="center" vertical="center" wrapText="1"/>
    </xf>
    <xf numFmtId="38" fontId="4" fillId="0" borderId="69" xfId="34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26" borderId="76" xfId="0" applyFont="1" applyFill="1" applyBorder="1" applyAlignment="1">
      <alignment horizontal="center" vertical="center"/>
    </xf>
    <xf numFmtId="0" fontId="4" fillId="26" borderId="2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88" fontId="3" fillId="24" borderId="79" xfId="34" applyNumberFormat="1" applyFont="1" applyFill="1" applyBorder="1" applyAlignment="1">
      <alignment horizontal="right" vertical="center"/>
    </xf>
    <xf numFmtId="188" fontId="3" fillId="24" borderId="63" xfId="34" applyNumberFormat="1" applyFont="1" applyFill="1" applyBorder="1" applyAlignment="1">
      <alignment horizontal="right" vertical="center"/>
    </xf>
    <xf numFmtId="188" fontId="3" fillId="24" borderId="34" xfId="34" applyNumberFormat="1" applyFont="1" applyFill="1" applyBorder="1" applyAlignment="1">
      <alignment horizontal="right" vertical="center" shrinkToFit="1"/>
    </xf>
    <xf numFmtId="188" fontId="3" fillId="24" borderId="11" xfId="34" applyNumberFormat="1" applyFont="1" applyFill="1" applyBorder="1" applyAlignment="1">
      <alignment horizontal="right" vertical="center" shrinkToFit="1"/>
    </xf>
    <xf numFmtId="188" fontId="3" fillId="0" borderId="15" xfId="34" applyNumberFormat="1" applyFont="1" applyFill="1" applyBorder="1" applyAlignment="1">
      <alignment horizontal="right" vertical="center"/>
    </xf>
    <xf numFmtId="188" fontId="3" fillId="0" borderId="19" xfId="34" applyNumberFormat="1" applyFont="1" applyFill="1" applyBorder="1" applyAlignment="1">
      <alignment horizontal="right" vertical="center"/>
    </xf>
    <xf numFmtId="188" fontId="3" fillId="0" borderId="11" xfId="34" applyNumberFormat="1" applyFont="1" applyFill="1" applyBorder="1" applyAlignment="1">
      <alignment horizontal="right" vertical="center"/>
    </xf>
    <xf numFmtId="186" fontId="3" fillId="24" borderId="34" xfId="34" applyNumberFormat="1" applyFont="1" applyFill="1" applyBorder="1" applyAlignment="1">
      <alignment horizontal="right" vertical="center"/>
    </xf>
    <xf numFmtId="186" fontId="3" fillId="24" borderId="19" xfId="34" applyNumberFormat="1" applyFont="1" applyFill="1" applyBorder="1" applyAlignment="1">
      <alignment horizontal="right" vertical="center"/>
    </xf>
    <xf numFmtId="186" fontId="3" fillId="24" borderId="11" xfId="34" applyNumberFormat="1" applyFont="1" applyFill="1" applyBorder="1" applyAlignment="1">
      <alignment horizontal="right" vertical="center"/>
    </xf>
    <xf numFmtId="188" fontId="3" fillId="0" borderId="34" xfId="34" applyNumberFormat="1" applyFont="1" applyFill="1" applyBorder="1" applyAlignment="1">
      <alignment horizontal="right" vertical="center"/>
    </xf>
    <xf numFmtId="188" fontId="3" fillId="24" borderId="34" xfId="34" applyNumberFormat="1" applyFont="1" applyFill="1" applyBorder="1" applyAlignment="1">
      <alignment horizontal="right" vertical="center"/>
    </xf>
    <xf numFmtId="188" fontId="3" fillId="24" borderId="11" xfId="34" applyNumberFormat="1" applyFont="1" applyFill="1" applyBorder="1" applyAlignment="1">
      <alignment horizontal="right" vertical="center"/>
    </xf>
    <xf numFmtId="0" fontId="0" fillId="0" borderId="75" xfId="0" applyFill="1" applyBorder="1" applyAlignment="1">
      <alignment horizontal="center" vertical="center" wrapText="1"/>
    </xf>
    <xf numFmtId="0" fontId="0" fillId="0" borderId="116" xfId="0" applyFill="1" applyBorder="1" applyAlignment="1"/>
    <xf numFmtId="38" fontId="4" fillId="0" borderId="73" xfId="34" applyFont="1" applyFill="1" applyBorder="1" applyAlignment="1">
      <alignment horizontal="center" vertical="center"/>
    </xf>
    <xf numFmtId="38" fontId="4" fillId="0" borderId="108" xfId="34" applyFont="1" applyFill="1" applyBorder="1" applyAlignment="1">
      <alignment horizontal="center" vertical="center"/>
    </xf>
    <xf numFmtId="38" fontId="4" fillId="0" borderId="69" xfId="34" applyFont="1" applyFill="1" applyBorder="1" applyAlignment="1">
      <alignment horizontal="center" vertical="center"/>
    </xf>
    <xf numFmtId="188" fontId="3" fillId="0" borderId="34" xfId="34" applyNumberFormat="1" applyFont="1" applyFill="1" applyBorder="1" applyAlignment="1">
      <alignment horizontal="right" vertical="center" wrapText="1"/>
    </xf>
    <xf numFmtId="188" fontId="3" fillId="0" borderId="19" xfId="34" applyNumberFormat="1" applyFont="1" applyFill="1" applyBorder="1" applyAlignment="1">
      <alignment horizontal="right" vertical="center" wrapText="1"/>
    </xf>
    <xf numFmtId="188" fontId="3" fillId="0" borderId="11" xfId="34" applyNumberFormat="1" applyFont="1" applyFill="1" applyBorder="1" applyAlignment="1">
      <alignment horizontal="right" vertical="center" wrapText="1"/>
    </xf>
    <xf numFmtId="186" fontId="3" fillId="24" borderId="15" xfId="34" applyNumberFormat="1" applyFont="1" applyFill="1" applyBorder="1" applyAlignment="1">
      <alignment horizontal="right" vertical="center"/>
    </xf>
    <xf numFmtId="188" fontId="3" fillId="24" borderId="15" xfId="34" applyNumberFormat="1" applyFont="1" applyFill="1" applyBorder="1" applyAlignment="1">
      <alignment horizontal="right" vertical="center"/>
    </xf>
    <xf numFmtId="188" fontId="3" fillId="24" borderId="19" xfId="34" applyNumberFormat="1" applyFont="1" applyFill="1" applyBorder="1" applyAlignment="1">
      <alignment horizontal="right" vertical="center"/>
    </xf>
    <xf numFmtId="188" fontId="3" fillId="24" borderId="34" xfId="34" applyNumberFormat="1" applyFont="1" applyFill="1" applyBorder="1" applyAlignment="1">
      <alignment horizontal="right" vertical="center" wrapText="1"/>
    </xf>
    <xf numFmtId="188" fontId="3" fillId="24" borderId="19" xfId="34" applyNumberFormat="1" applyFont="1" applyFill="1" applyBorder="1" applyAlignment="1">
      <alignment horizontal="right" vertical="center" wrapText="1"/>
    </xf>
    <xf numFmtId="188" fontId="3" fillId="24" borderId="11" xfId="34" applyNumberFormat="1" applyFont="1" applyFill="1" applyBorder="1" applyAlignment="1">
      <alignment horizontal="right" vertical="center" wrapText="1"/>
    </xf>
    <xf numFmtId="188" fontId="3" fillId="0" borderId="15" xfId="34" applyNumberFormat="1" applyFont="1" applyFill="1" applyBorder="1" applyAlignment="1">
      <alignment vertical="center"/>
    </xf>
    <xf numFmtId="188" fontId="3" fillId="0" borderId="19" xfId="34" applyNumberFormat="1" applyFont="1" applyFill="1" applyBorder="1" applyAlignment="1">
      <alignment vertical="center"/>
    </xf>
    <xf numFmtId="188" fontId="3" fillId="0" borderId="11" xfId="34" applyNumberFormat="1" applyFont="1" applyFill="1" applyBorder="1" applyAlignment="1">
      <alignment vertical="center"/>
    </xf>
    <xf numFmtId="188" fontId="3" fillId="26" borderId="15" xfId="34" applyNumberFormat="1" applyFont="1" applyFill="1" applyBorder="1" applyAlignment="1">
      <alignment horizontal="right" vertical="center"/>
    </xf>
    <xf numFmtId="188" fontId="3" fillId="26" borderId="19" xfId="34" applyNumberFormat="1" applyFont="1" applyFill="1" applyBorder="1" applyAlignment="1">
      <alignment horizontal="right" vertical="center"/>
    </xf>
    <xf numFmtId="188" fontId="3" fillId="26" borderId="11" xfId="34" applyNumberFormat="1" applyFont="1" applyFill="1" applyBorder="1" applyAlignment="1">
      <alignment horizontal="right" vertical="center"/>
    </xf>
    <xf numFmtId="188" fontId="3" fillId="0" borderId="46" xfId="34" applyNumberFormat="1" applyFont="1" applyFill="1" applyBorder="1" applyAlignment="1">
      <alignment horizontal="right" vertical="center"/>
    </xf>
    <xf numFmtId="38" fontId="3" fillId="0" borderId="34" xfId="34" applyFont="1" applyFill="1" applyBorder="1" applyAlignment="1">
      <alignment horizontal="right" vertical="center" shrinkToFit="1"/>
    </xf>
    <xf numFmtId="38" fontId="3" fillId="0" borderId="19" xfId="34" applyFont="1" applyFill="1" applyBorder="1" applyAlignment="1">
      <alignment horizontal="right" vertical="center" shrinkToFit="1"/>
    </xf>
    <xf numFmtId="38" fontId="3" fillId="0" borderId="11" xfId="34" applyFont="1" applyFill="1" applyBorder="1" applyAlignment="1">
      <alignment horizontal="right" vertical="center" shrinkToFit="1"/>
    </xf>
    <xf numFmtId="38" fontId="3" fillId="24" borderId="34" xfId="34" applyFont="1" applyFill="1" applyBorder="1" applyAlignment="1">
      <alignment horizontal="right" vertical="center" shrinkToFit="1"/>
    </xf>
    <xf numFmtId="38" fontId="3" fillId="24" borderId="19" xfId="34" applyFont="1" applyFill="1" applyBorder="1" applyAlignment="1">
      <alignment horizontal="right" vertical="center" shrinkToFit="1"/>
    </xf>
    <xf numFmtId="38" fontId="3" fillId="24" borderId="11" xfId="34" applyFont="1" applyFill="1" applyBorder="1" applyAlignment="1">
      <alignment horizontal="right" vertical="center" shrinkToFit="1"/>
    </xf>
    <xf numFmtId="38" fontId="3" fillId="26" borderId="34" xfId="34" applyFont="1" applyFill="1" applyBorder="1" applyAlignment="1">
      <alignment horizontal="right" vertical="center" shrinkToFit="1"/>
    </xf>
    <xf numFmtId="38" fontId="3" fillId="26" borderId="11" xfId="34" applyFont="1" applyFill="1" applyBorder="1" applyAlignment="1">
      <alignment horizontal="right" vertical="center" shrinkToFit="1"/>
    </xf>
    <xf numFmtId="183" fontId="3" fillId="24" borderId="52" xfId="28" applyNumberFormat="1" applyFont="1" applyFill="1" applyBorder="1" applyAlignment="1">
      <alignment horizontal="right" vertical="center"/>
    </xf>
    <xf numFmtId="183" fontId="3" fillId="24" borderId="29" xfId="28" applyNumberFormat="1" applyFont="1" applyFill="1" applyBorder="1" applyAlignment="1">
      <alignment horizontal="right" vertical="center"/>
    </xf>
    <xf numFmtId="183" fontId="3" fillId="24" borderId="38" xfId="28" applyNumberFormat="1" applyFont="1" applyFill="1" applyBorder="1" applyAlignment="1">
      <alignment horizontal="right" vertical="center"/>
    </xf>
    <xf numFmtId="183" fontId="3" fillId="0" borderId="52" xfId="28" applyNumberFormat="1" applyFont="1" applyFill="1" applyBorder="1" applyAlignment="1">
      <alignment horizontal="right" vertical="center"/>
    </xf>
    <xf numFmtId="183" fontId="3" fillId="0" borderId="29" xfId="28" applyNumberFormat="1" applyFont="1" applyFill="1" applyBorder="1" applyAlignment="1">
      <alignment horizontal="right" vertical="center"/>
    </xf>
    <xf numFmtId="183" fontId="3" fillId="0" borderId="38" xfId="28" applyNumberFormat="1" applyFont="1" applyFill="1" applyBorder="1" applyAlignment="1">
      <alignment horizontal="right" vertical="center"/>
    </xf>
    <xf numFmtId="183" fontId="3" fillId="6" borderId="15" xfId="28" applyNumberFormat="1" applyFont="1" applyFill="1" applyBorder="1" applyAlignment="1">
      <alignment horizontal="right" vertical="center"/>
    </xf>
    <xf numFmtId="183" fontId="3" fillId="6" borderId="19" xfId="28" applyNumberFormat="1" applyFont="1" applyFill="1" applyBorder="1" applyAlignment="1">
      <alignment horizontal="right" vertical="center"/>
    </xf>
    <xf numFmtId="183" fontId="3" fillId="6" borderId="11" xfId="28" applyNumberFormat="1" applyFont="1" applyFill="1" applyBorder="1" applyAlignment="1">
      <alignment horizontal="right" vertical="center"/>
    </xf>
    <xf numFmtId="183" fontId="3" fillId="24" borderId="74" xfId="28" applyNumberFormat="1" applyFont="1" applyFill="1" applyBorder="1" applyAlignment="1">
      <alignment horizontal="right" vertical="center"/>
    </xf>
    <xf numFmtId="183" fontId="3" fillId="24" borderId="19" xfId="28" applyNumberFormat="1" applyFont="1" applyFill="1" applyBorder="1" applyAlignment="1">
      <alignment horizontal="right" vertical="center"/>
    </xf>
    <xf numFmtId="183" fontId="3" fillId="24" borderId="11" xfId="28" applyNumberFormat="1" applyFont="1" applyFill="1" applyBorder="1" applyAlignment="1">
      <alignment horizontal="right" vertical="center"/>
    </xf>
    <xf numFmtId="183" fontId="3" fillId="24" borderId="15" xfId="28" applyNumberFormat="1" applyFont="1" applyFill="1" applyBorder="1" applyAlignment="1">
      <alignment horizontal="right" vertical="center"/>
    </xf>
    <xf numFmtId="183" fontId="3" fillId="0" borderId="14" xfId="28" applyNumberFormat="1" applyFont="1" applyFill="1" applyBorder="1" applyAlignment="1">
      <alignment horizontal="right" vertical="center"/>
    </xf>
    <xf numFmtId="183" fontId="3" fillId="0" borderId="18" xfId="28" applyNumberFormat="1" applyFont="1" applyFill="1" applyBorder="1" applyAlignment="1">
      <alignment horizontal="right" vertical="center"/>
    </xf>
    <xf numFmtId="183" fontId="3" fillId="26" borderId="14" xfId="28" applyNumberFormat="1" applyFont="1" applyFill="1" applyBorder="1" applyAlignment="1">
      <alignment horizontal="right" vertical="center"/>
    </xf>
    <xf numFmtId="183" fontId="3" fillId="26" borderId="56" xfId="28" applyNumberFormat="1" applyFont="1" applyFill="1" applyBorder="1" applyAlignment="1">
      <alignment horizontal="right" vertical="center"/>
    </xf>
    <xf numFmtId="183" fontId="3" fillId="26" borderId="18" xfId="28" applyNumberFormat="1" applyFont="1" applyFill="1" applyBorder="1" applyAlignment="1">
      <alignment horizontal="right" vertical="center"/>
    </xf>
    <xf numFmtId="183" fontId="3" fillId="0" borderId="53" xfId="28" applyNumberFormat="1" applyFont="1" applyFill="1" applyBorder="1" applyAlignment="1">
      <alignment horizontal="right" vertical="center"/>
    </xf>
    <xf numFmtId="183" fontId="3" fillId="0" borderId="63" xfId="28" applyNumberFormat="1" applyFont="1" applyFill="1" applyBorder="1" applyAlignment="1">
      <alignment horizontal="right" vertical="center"/>
    </xf>
    <xf numFmtId="183" fontId="3" fillId="0" borderId="58" xfId="28" applyNumberFormat="1" applyFont="1" applyFill="1" applyBorder="1" applyAlignment="1">
      <alignment horizontal="right" vertical="center"/>
    </xf>
    <xf numFmtId="178" fontId="3" fillId="24" borderId="53" xfId="0" applyNumberFormat="1" applyFont="1" applyFill="1" applyBorder="1" applyAlignment="1">
      <alignment horizontal="right" vertical="center"/>
    </xf>
    <xf numFmtId="178" fontId="3" fillId="24" borderId="58" xfId="0" applyNumberFormat="1" applyFont="1" applyFill="1" applyBorder="1" applyAlignment="1">
      <alignment horizontal="right" vertical="center"/>
    </xf>
    <xf numFmtId="178" fontId="3" fillId="24" borderId="63" xfId="0" applyNumberFormat="1" applyFont="1" applyFill="1" applyBorder="1" applyAlignment="1">
      <alignment horizontal="right" vertical="center"/>
    </xf>
    <xf numFmtId="183" fontId="3" fillId="24" borderId="14" xfId="28" applyNumberFormat="1" applyFont="1" applyFill="1" applyBorder="1" applyAlignment="1">
      <alignment horizontal="right" vertical="center"/>
    </xf>
    <xf numFmtId="183" fontId="3" fillId="24" borderId="56" xfId="28" applyNumberFormat="1" applyFont="1" applyFill="1" applyBorder="1" applyAlignment="1">
      <alignment horizontal="right" vertical="center"/>
    </xf>
    <xf numFmtId="183" fontId="3" fillId="24" borderId="18" xfId="28" applyNumberFormat="1" applyFont="1" applyFill="1" applyBorder="1" applyAlignment="1">
      <alignment horizontal="right" vertical="center"/>
    </xf>
    <xf numFmtId="183" fontId="3" fillId="0" borderId="15" xfId="28" applyNumberFormat="1" applyFont="1" applyFill="1" applyBorder="1" applyAlignment="1">
      <alignment horizontal="right" vertical="center"/>
    </xf>
    <xf numFmtId="183" fontId="3" fillId="0" borderId="19" xfId="28" applyNumberFormat="1" applyFont="1" applyFill="1" applyBorder="1" applyAlignment="1">
      <alignment horizontal="right" vertical="center"/>
    </xf>
    <xf numFmtId="183" fontId="3" fillId="0" borderId="11" xfId="28" applyNumberFormat="1" applyFont="1" applyFill="1" applyBorder="1" applyAlignment="1">
      <alignment horizontal="right" vertical="center"/>
    </xf>
    <xf numFmtId="183" fontId="3" fillId="0" borderId="12" xfId="28" applyNumberFormat="1" applyFont="1" applyFill="1" applyBorder="1" applyAlignment="1">
      <alignment horizontal="right" vertical="center"/>
    </xf>
    <xf numFmtId="183" fontId="3" fillId="0" borderId="56" xfId="28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0" fillId="0" borderId="44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wrapText="1"/>
    </xf>
    <xf numFmtId="183" fontId="3" fillId="0" borderId="23" xfId="28" applyNumberFormat="1" applyFont="1" applyFill="1" applyBorder="1" applyAlignment="1">
      <alignment horizontal="right" vertical="center"/>
    </xf>
    <xf numFmtId="183" fontId="3" fillId="0" borderId="24" xfId="28" applyNumberFormat="1" applyFont="1" applyFill="1" applyBorder="1" applyAlignment="1">
      <alignment horizontal="right" vertical="center"/>
    </xf>
    <xf numFmtId="183" fontId="3" fillId="0" borderId="22" xfId="28" applyNumberFormat="1" applyFont="1" applyFill="1" applyBorder="1" applyAlignment="1">
      <alignment horizontal="right" vertical="center"/>
    </xf>
    <xf numFmtId="189" fontId="3" fillId="24" borderId="15" xfId="34" applyNumberFormat="1" applyFont="1" applyFill="1" applyBorder="1" applyAlignment="1">
      <alignment horizontal="right" vertical="center"/>
    </xf>
    <xf numFmtId="189" fontId="3" fillId="24" borderId="19" xfId="34" applyNumberFormat="1" applyFont="1" applyFill="1" applyBorder="1" applyAlignment="1">
      <alignment horizontal="right" vertical="center"/>
    </xf>
    <xf numFmtId="189" fontId="3" fillId="24" borderId="11" xfId="34" applyNumberFormat="1" applyFont="1" applyFill="1" applyBorder="1" applyAlignment="1">
      <alignment horizontal="right" vertical="center"/>
    </xf>
    <xf numFmtId="185" fontId="3" fillId="6" borderId="15" xfId="0" applyNumberFormat="1" applyFont="1" applyFill="1" applyBorder="1" applyAlignment="1">
      <alignment horizontal="right" vertical="center"/>
    </xf>
    <xf numFmtId="185" fontId="3" fillId="26" borderId="19" xfId="0" applyNumberFormat="1" applyFont="1" applyFill="1" applyBorder="1" applyAlignment="1">
      <alignment horizontal="right" vertical="center"/>
    </xf>
    <xf numFmtId="183" fontId="3" fillId="0" borderId="25" xfId="28" applyNumberFormat="1" applyFont="1" applyFill="1" applyBorder="1" applyAlignment="1">
      <alignment horizontal="right" vertical="center"/>
    </xf>
    <xf numFmtId="183" fontId="3" fillId="0" borderId="26" xfId="28" applyNumberFormat="1" applyFont="1" applyFill="1" applyBorder="1" applyAlignment="1">
      <alignment horizontal="right" vertical="center"/>
    </xf>
    <xf numFmtId="183" fontId="3" fillId="0" borderId="27" xfId="28" applyNumberFormat="1" applyFont="1" applyFill="1" applyBorder="1" applyAlignment="1">
      <alignment horizontal="right" vertical="center"/>
    </xf>
    <xf numFmtId="183" fontId="3" fillId="24" borderId="25" xfId="28" applyNumberFormat="1" applyFont="1" applyFill="1" applyBorder="1" applyAlignment="1">
      <alignment horizontal="right" vertical="center"/>
    </xf>
    <xf numFmtId="183" fontId="3" fillId="24" borderId="26" xfId="28" applyNumberFormat="1" applyFont="1" applyFill="1" applyBorder="1" applyAlignment="1">
      <alignment horizontal="right" vertical="center"/>
    </xf>
    <xf numFmtId="183" fontId="3" fillId="24" borderId="27" xfId="28" applyNumberFormat="1" applyFont="1" applyFill="1" applyBorder="1" applyAlignment="1">
      <alignment horizontal="right" vertical="center"/>
    </xf>
    <xf numFmtId="183" fontId="3" fillId="26" borderId="53" xfId="28" applyNumberFormat="1" applyFont="1" applyFill="1" applyBorder="1" applyAlignment="1">
      <alignment horizontal="right" vertical="center"/>
    </xf>
    <xf numFmtId="183" fontId="3" fillId="26" borderId="58" xfId="28" applyNumberFormat="1" applyFont="1" applyFill="1" applyBorder="1" applyAlignment="1">
      <alignment horizontal="right" vertical="center"/>
    </xf>
    <xf numFmtId="183" fontId="3" fillId="26" borderId="63" xfId="28" applyNumberFormat="1" applyFont="1" applyFill="1" applyBorder="1" applyAlignment="1">
      <alignment horizontal="right" vertical="center"/>
    </xf>
    <xf numFmtId="183" fontId="3" fillId="24" borderId="53" xfId="28" applyNumberFormat="1" applyFont="1" applyFill="1" applyBorder="1" applyAlignment="1">
      <alignment horizontal="right" vertical="center"/>
    </xf>
    <xf numFmtId="183" fontId="3" fillId="24" borderId="58" xfId="28" applyNumberFormat="1" applyFont="1" applyFill="1" applyBorder="1" applyAlignment="1">
      <alignment horizontal="right" vertical="center"/>
    </xf>
    <xf numFmtId="183" fontId="3" fillId="24" borderId="63" xfId="28" applyNumberFormat="1" applyFont="1" applyFill="1" applyBorder="1" applyAlignment="1">
      <alignment horizontal="right" vertical="center"/>
    </xf>
    <xf numFmtId="183" fontId="3" fillId="26" borderId="15" xfId="28" applyNumberFormat="1" applyFont="1" applyFill="1" applyBorder="1" applyAlignment="1">
      <alignment horizontal="right" vertical="center"/>
    </xf>
    <xf numFmtId="183" fontId="3" fillId="26" borderId="19" xfId="28" applyNumberFormat="1" applyFont="1" applyFill="1" applyBorder="1" applyAlignment="1">
      <alignment horizontal="right" vertical="center"/>
    </xf>
    <xf numFmtId="183" fontId="3" fillId="26" borderId="11" xfId="28" applyNumberFormat="1" applyFont="1" applyFill="1" applyBorder="1" applyAlignment="1">
      <alignment horizontal="right" vertical="center"/>
    </xf>
    <xf numFmtId="178" fontId="3" fillId="24" borderId="15" xfId="0" applyNumberFormat="1" applyFont="1" applyFill="1" applyBorder="1" applyAlignment="1">
      <alignment horizontal="right" vertical="center"/>
    </xf>
    <xf numFmtId="178" fontId="3" fillId="24" borderId="19" xfId="0" applyNumberFormat="1" applyFont="1" applyFill="1" applyBorder="1" applyAlignment="1">
      <alignment horizontal="right" vertical="center"/>
    </xf>
    <xf numFmtId="178" fontId="3" fillId="24" borderId="11" xfId="0" applyNumberFormat="1" applyFont="1" applyFill="1" applyBorder="1" applyAlignment="1">
      <alignment horizontal="right" vertical="center"/>
    </xf>
    <xf numFmtId="190" fontId="3" fillId="6" borderId="15" xfId="0" applyNumberFormat="1" applyFont="1" applyFill="1" applyBorder="1" applyAlignment="1">
      <alignment horizontal="right" vertical="center"/>
    </xf>
    <xf numFmtId="190" fontId="3" fillId="6" borderId="1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桁区切り 3" xfId="54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2 2" xfId="55"/>
    <cellStyle name="標準 3" xfId="45"/>
    <cellStyle name="標準 4" xfId="46"/>
    <cellStyle name="標準 5" xfId="47"/>
    <cellStyle name="標準 6" xfId="48"/>
    <cellStyle name="標準 7" xfId="49"/>
    <cellStyle name="標準 8" xfId="52"/>
    <cellStyle name="標準 9" xfId="53"/>
    <cellStyle name="未定義" xfId="50"/>
    <cellStyle name="良い" xfId="51" builtinId="26" customBuiltin="1"/>
  </cellStyles>
  <dxfs count="21">
    <dxf>
      <font>
        <condense val="0"/>
        <extend val="0"/>
        <color indexed="27"/>
      </font>
    </dxf>
    <dxf>
      <font>
        <condense val="0"/>
        <extend val="0"/>
        <color indexed="9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9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27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57300</xdr:colOff>
      <xdr:row>9</xdr:row>
      <xdr:rowOff>26745</xdr:rowOff>
    </xdr:from>
    <xdr:to>
      <xdr:col>10</xdr:col>
      <xdr:colOff>44825</xdr:colOff>
      <xdr:row>10</xdr:row>
      <xdr:rowOff>67235</xdr:rowOff>
    </xdr:to>
    <xdr:sp macro="" textlink="" fLocksText="0">
      <xdr:nvSpPr>
        <xdr:cNvPr id="3225" name="Rectangle 2"/>
        <xdr:cNvSpPr/>
      </xdr:nvSpPr>
      <xdr:spPr bwMode="auto">
        <a:xfrm>
          <a:off x="5077535" y="1752451"/>
          <a:ext cx="3315672" cy="1973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※　建部と瀬戸は平成24年2月6日以降の登録者数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2"/>
    <pageSetUpPr fitToPage="1"/>
  </sheetPr>
  <dimension ref="A2:S49"/>
  <sheetViews>
    <sheetView tabSelected="1" view="pageBreakPreview" zoomScale="115" zoomScaleNormal="115" zoomScaleSheetLayoutView="115" workbookViewId="0">
      <selection activeCell="A5" sqref="A5:H6"/>
    </sheetView>
  </sheetViews>
  <sheetFormatPr defaultRowHeight="13.5" x14ac:dyDescent="0.15"/>
  <cols>
    <col min="1" max="1" width="5.5" customWidth="1"/>
    <col min="2" max="2" width="15.25" customWidth="1"/>
    <col min="4" max="4" width="10.5" bestFit="1" customWidth="1"/>
    <col min="5" max="5" width="10.25" bestFit="1" customWidth="1"/>
    <col min="6" max="6" width="9" customWidth="1"/>
    <col min="7" max="7" width="2.75" customWidth="1"/>
  </cols>
  <sheetData>
    <row r="2" spans="1:19" s="219" customFormat="1" ht="24.75" customHeight="1" x14ac:dyDescent="0.3">
      <c r="A2" s="1213" t="s">
        <v>77</v>
      </c>
      <c r="B2" s="1213"/>
      <c r="C2" s="1213"/>
      <c r="D2" s="1213"/>
      <c r="E2" s="1213"/>
      <c r="F2" s="1213"/>
      <c r="G2" s="1213"/>
      <c r="H2" s="1213"/>
    </row>
    <row r="3" spans="1:19" s="219" customFormat="1" ht="24.75" customHeight="1" x14ac:dyDescent="0.3">
      <c r="A3" s="1213"/>
      <c r="B3" s="1213"/>
      <c r="C3" s="1213"/>
      <c r="D3" s="1213"/>
      <c r="E3" s="1213"/>
      <c r="F3" s="1213"/>
      <c r="G3" s="1213"/>
      <c r="H3" s="1213"/>
    </row>
    <row r="5" spans="1:19" ht="13.5" customHeight="1" x14ac:dyDescent="0.15">
      <c r="A5" s="1214" t="s">
        <v>1107</v>
      </c>
      <c r="B5" s="1214"/>
      <c r="C5" s="1214"/>
      <c r="D5" s="1214"/>
      <c r="E5" s="1214"/>
      <c r="F5" s="1214"/>
      <c r="G5" s="1214"/>
      <c r="H5" s="1214"/>
    </row>
    <row r="6" spans="1:19" ht="13.5" customHeight="1" x14ac:dyDescent="0.15">
      <c r="A6" s="1214"/>
      <c r="B6" s="1214"/>
      <c r="C6" s="1214"/>
      <c r="D6" s="1214"/>
      <c r="E6" s="1214"/>
      <c r="F6" s="1214"/>
      <c r="G6" s="1214"/>
      <c r="H6" s="1214"/>
      <c r="M6" s="1212"/>
      <c r="N6" s="1212"/>
      <c r="O6" s="1212"/>
      <c r="P6" s="1212"/>
      <c r="Q6" s="1212"/>
      <c r="R6" s="1212"/>
      <c r="S6" s="1212"/>
    </row>
    <row r="7" spans="1:19" x14ac:dyDescent="0.15">
      <c r="M7" s="1212"/>
      <c r="N7" s="1212"/>
      <c r="O7" s="1212"/>
      <c r="P7" s="1212"/>
      <c r="Q7" s="1212"/>
      <c r="R7" s="1212"/>
      <c r="S7" s="1212"/>
    </row>
    <row r="8" spans="1:19" ht="13.5" customHeight="1" x14ac:dyDescent="0.15">
      <c r="A8" s="1215" t="s">
        <v>1108</v>
      </c>
      <c r="B8" s="1215"/>
      <c r="C8" s="1215"/>
      <c r="D8" s="1215"/>
      <c r="E8" s="1215"/>
      <c r="F8" s="1215"/>
      <c r="G8" s="1215"/>
      <c r="H8" s="1215"/>
      <c r="M8" s="1212"/>
      <c r="N8" s="1212"/>
      <c r="O8" s="1212"/>
      <c r="P8" s="1212"/>
      <c r="Q8" s="1212"/>
      <c r="R8" s="1212"/>
      <c r="S8" s="1212"/>
    </row>
    <row r="9" spans="1:19" x14ac:dyDescent="0.15">
      <c r="A9" s="1215"/>
      <c r="B9" s="1215"/>
      <c r="C9" s="1215"/>
      <c r="D9" s="1215"/>
      <c r="E9" s="1215"/>
      <c r="F9" s="1215"/>
      <c r="G9" s="1215"/>
      <c r="H9" s="1215"/>
      <c r="M9" s="1212"/>
      <c r="N9" s="1212"/>
      <c r="O9" s="1212"/>
      <c r="P9" s="1212"/>
      <c r="Q9" s="1212"/>
      <c r="R9" s="1212"/>
      <c r="S9" s="1212"/>
    </row>
    <row r="10" spans="1:19" ht="13.5" customHeight="1" x14ac:dyDescent="0.15">
      <c r="A10" s="1216" t="s">
        <v>1109</v>
      </c>
      <c r="B10" s="1216"/>
      <c r="C10" s="1216"/>
      <c r="D10" s="1216"/>
      <c r="E10" s="1216"/>
      <c r="F10" s="1216"/>
      <c r="G10" s="1216"/>
      <c r="H10" s="1216"/>
      <c r="M10" s="1212"/>
      <c r="N10" s="1212"/>
      <c r="O10" s="1212"/>
      <c r="P10" s="1212"/>
      <c r="Q10" s="1212"/>
      <c r="R10" s="1212"/>
      <c r="S10" s="1212"/>
    </row>
    <row r="11" spans="1:19" s="743" customFormat="1" x14ac:dyDescent="0.15">
      <c r="A11" s="1216"/>
      <c r="B11" s="1216"/>
      <c r="C11" s="1216"/>
      <c r="D11" s="1216"/>
      <c r="E11" s="1216"/>
      <c r="F11" s="1216"/>
      <c r="G11" s="1216"/>
      <c r="H11" s="1216"/>
      <c r="M11" s="1212"/>
      <c r="N11" s="1212"/>
      <c r="O11" s="1212"/>
      <c r="P11" s="1212"/>
      <c r="Q11" s="1212"/>
      <c r="R11" s="1212"/>
      <c r="S11" s="1212"/>
    </row>
    <row r="12" spans="1:19" ht="47.25" customHeight="1" x14ac:dyDescent="0.15">
      <c r="M12" s="1212"/>
      <c r="N12" s="1212"/>
      <c r="O12" s="1212"/>
      <c r="P12" s="1212"/>
      <c r="Q12" s="1212"/>
      <c r="R12" s="1212"/>
      <c r="S12" s="1212"/>
    </row>
    <row r="13" spans="1:19" ht="21.75" customHeight="1" x14ac:dyDescent="0.15">
      <c r="B13" s="1211" t="s">
        <v>78</v>
      </c>
      <c r="C13" s="1211"/>
      <c r="D13" s="1211"/>
      <c r="E13" s="1211"/>
      <c r="F13" s="1211"/>
      <c r="G13" s="1211"/>
      <c r="H13" s="1211"/>
      <c r="M13" s="1212"/>
      <c r="N13" s="1212"/>
      <c r="O13" s="1212"/>
      <c r="P13" s="1212"/>
      <c r="Q13" s="1212"/>
      <c r="R13" s="1212"/>
      <c r="S13" s="1212"/>
    </row>
    <row r="14" spans="1:19" ht="13.5" customHeight="1" x14ac:dyDescent="0.15">
      <c r="B14" s="1" t="s">
        <v>787</v>
      </c>
      <c r="C14" s="1"/>
      <c r="D14" s="1"/>
      <c r="E14" s="1"/>
      <c r="F14" s="1"/>
      <c r="G14" s="883" t="s">
        <v>769</v>
      </c>
      <c r="M14" s="1212"/>
      <c r="N14" s="1212"/>
      <c r="O14" s="1212"/>
      <c r="P14" s="1212"/>
      <c r="Q14" s="1212"/>
      <c r="R14" s="1212"/>
      <c r="S14" s="1212"/>
    </row>
    <row r="15" spans="1:19" x14ac:dyDescent="0.15">
      <c r="B15" s="1" t="s">
        <v>788</v>
      </c>
      <c r="C15" s="1"/>
      <c r="D15" s="1"/>
      <c r="E15" s="1"/>
      <c r="F15" s="1"/>
      <c r="G15" s="883" t="s">
        <v>770</v>
      </c>
      <c r="M15" s="1212"/>
      <c r="N15" s="1212"/>
      <c r="O15" s="1212"/>
      <c r="P15" s="1212"/>
      <c r="Q15" s="1212"/>
      <c r="R15" s="1212"/>
      <c r="S15" s="1212"/>
    </row>
    <row r="16" spans="1:19" x14ac:dyDescent="0.15">
      <c r="B16" s="1" t="s">
        <v>767</v>
      </c>
      <c r="C16" s="1"/>
      <c r="D16" s="1"/>
      <c r="E16" s="1"/>
      <c r="F16" s="1"/>
      <c r="G16" s="1"/>
      <c r="M16" s="1212"/>
      <c r="N16" s="1212"/>
      <c r="O16" s="1212"/>
      <c r="P16" s="1212"/>
      <c r="Q16" s="1212"/>
      <c r="R16" s="1212"/>
      <c r="S16" s="1212"/>
    </row>
    <row r="17" spans="2:19" x14ac:dyDescent="0.15">
      <c r="B17" s="1" t="s">
        <v>789</v>
      </c>
      <c r="C17" s="1"/>
      <c r="D17" s="1"/>
      <c r="E17" s="1"/>
      <c r="F17" s="1"/>
      <c r="G17" s="883" t="s">
        <v>771</v>
      </c>
      <c r="M17" s="1212"/>
      <c r="N17" s="1212"/>
      <c r="O17" s="1212"/>
      <c r="P17" s="1212"/>
      <c r="Q17" s="1212"/>
      <c r="R17" s="1212"/>
      <c r="S17" s="1212"/>
    </row>
    <row r="18" spans="2:19" x14ac:dyDescent="0.15">
      <c r="B18" s="1" t="s">
        <v>768</v>
      </c>
      <c r="C18" s="1"/>
      <c r="D18" s="1"/>
      <c r="E18" s="1"/>
      <c r="F18" s="1"/>
      <c r="G18" s="1"/>
      <c r="M18" s="1212"/>
      <c r="N18" s="1212"/>
      <c r="O18" s="1212"/>
      <c r="P18" s="1212"/>
      <c r="Q18" s="1212"/>
      <c r="R18" s="1212"/>
      <c r="S18" s="1212"/>
    </row>
    <row r="19" spans="2:19" x14ac:dyDescent="0.15">
      <c r="B19" s="1" t="s">
        <v>792</v>
      </c>
      <c r="C19" s="1"/>
      <c r="D19" s="1"/>
      <c r="E19" s="1"/>
      <c r="F19" s="1"/>
      <c r="G19" s="883" t="s">
        <v>772</v>
      </c>
      <c r="M19" s="1212"/>
      <c r="N19" s="1212"/>
      <c r="O19" s="1212"/>
      <c r="P19" s="1212"/>
      <c r="Q19" s="1212"/>
      <c r="R19" s="1212"/>
      <c r="S19" s="1212"/>
    </row>
    <row r="20" spans="2:19" x14ac:dyDescent="0.15">
      <c r="B20" s="884" t="s">
        <v>773</v>
      </c>
      <c r="D20" s="885">
        <v>2023</v>
      </c>
      <c r="E20" s="886">
        <v>2021</v>
      </c>
      <c r="F20" t="s">
        <v>774</v>
      </c>
      <c r="M20" s="1212"/>
      <c r="N20" s="1212"/>
      <c r="O20" s="1212"/>
      <c r="P20" s="1212"/>
      <c r="Q20" s="1212"/>
      <c r="R20" s="1212"/>
      <c r="S20" s="1212"/>
    </row>
    <row r="21" spans="2:19" x14ac:dyDescent="0.15">
      <c r="B21" s="743" t="s">
        <v>791</v>
      </c>
      <c r="G21" s="883" t="s">
        <v>775</v>
      </c>
      <c r="M21" s="1212"/>
      <c r="N21" s="1212"/>
      <c r="O21" s="1212"/>
      <c r="P21" s="1212"/>
      <c r="Q21" s="1212"/>
      <c r="R21" s="1212"/>
      <c r="S21" s="1212"/>
    </row>
    <row r="22" spans="2:19" x14ac:dyDescent="0.15">
      <c r="B22" s="884" t="s">
        <v>776</v>
      </c>
      <c r="M22" s="1212"/>
      <c r="N22" s="1212"/>
      <c r="O22" s="1212"/>
      <c r="P22" s="1212"/>
      <c r="Q22" s="1212"/>
      <c r="R22" s="1212"/>
      <c r="S22" s="1212"/>
    </row>
    <row r="23" spans="2:19" x14ac:dyDescent="0.15">
      <c r="B23" s="884" t="s">
        <v>790</v>
      </c>
      <c r="G23" s="883" t="s">
        <v>781</v>
      </c>
      <c r="M23" s="1212"/>
      <c r="N23" s="1212"/>
      <c r="O23" s="1212"/>
      <c r="P23" s="1212"/>
      <c r="Q23" s="1212"/>
      <c r="R23" s="1212"/>
      <c r="S23" s="1212"/>
    </row>
    <row r="24" spans="2:19" x14ac:dyDescent="0.15">
      <c r="B24" s="884" t="s">
        <v>777</v>
      </c>
      <c r="M24" s="1212"/>
      <c r="N24" s="1212"/>
      <c r="O24" s="1212"/>
      <c r="P24" s="1212"/>
      <c r="Q24" s="1212"/>
      <c r="R24" s="1212"/>
      <c r="S24" s="1212"/>
    </row>
    <row r="25" spans="2:19" x14ac:dyDescent="0.15">
      <c r="B25" s="884" t="s">
        <v>778</v>
      </c>
      <c r="M25" s="1212"/>
      <c r="N25" s="1212"/>
      <c r="O25" s="1212"/>
      <c r="P25" s="1212"/>
      <c r="Q25" s="1212"/>
      <c r="R25" s="1212"/>
      <c r="S25" s="1212"/>
    </row>
    <row r="26" spans="2:19" x14ac:dyDescent="0.15">
      <c r="B26" s="884" t="s">
        <v>793</v>
      </c>
      <c r="G26" s="883" t="s">
        <v>782</v>
      </c>
      <c r="M26" s="1212"/>
      <c r="N26" s="1212"/>
      <c r="O26" s="1212"/>
      <c r="P26" s="1212"/>
      <c r="Q26" s="1212"/>
      <c r="R26" s="1212"/>
      <c r="S26" s="1212"/>
    </row>
    <row r="27" spans="2:19" x14ac:dyDescent="0.15">
      <c r="B27" s="884" t="s">
        <v>779</v>
      </c>
      <c r="M27" s="1212"/>
      <c r="N27" s="1212"/>
      <c r="O27" s="1212"/>
      <c r="P27" s="1212"/>
      <c r="Q27" s="1212"/>
      <c r="R27" s="1212"/>
      <c r="S27" s="1212"/>
    </row>
    <row r="28" spans="2:19" x14ac:dyDescent="0.15">
      <c r="B28" s="884" t="s">
        <v>780</v>
      </c>
      <c r="M28" s="1212"/>
      <c r="N28" s="1212"/>
      <c r="O28" s="1212"/>
      <c r="P28" s="1212"/>
      <c r="Q28" s="1212"/>
      <c r="R28" s="1212"/>
      <c r="S28" s="1212"/>
    </row>
    <row r="29" spans="2:19" x14ac:dyDescent="0.15">
      <c r="B29" s="884"/>
      <c r="G29" s="883"/>
      <c r="M29" s="1212"/>
      <c r="N29" s="1212"/>
      <c r="O29" s="1212"/>
      <c r="P29" s="1212"/>
      <c r="Q29" s="1212"/>
      <c r="R29" s="1212"/>
      <c r="S29" s="1212"/>
    </row>
    <row r="30" spans="2:19" x14ac:dyDescent="0.15">
      <c r="B30" s="884"/>
      <c r="G30" s="883"/>
      <c r="M30" s="1212"/>
      <c r="N30" s="1212"/>
      <c r="O30" s="1212"/>
      <c r="P30" s="1212"/>
      <c r="Q30" s="1212"/>
      <c r="R30" s="1212"/>
      <c r="S30" s="1212"/>
    </row>
    <row r="31" spans="2:19" x14ac:dyDescent="0.15">
      <c r="B31" s="884"/>
      <c r="M31" s="1212"/>
      <c r="N31" s="1212"/>
      <c r="O31" s="1212"/>
      <c r="P31" s="1212"/>
      <c r="Q31" s="1212"/>
      <c r="R31" s="1212"/>
      <c r="S31" s="1212"/>
    </row>
    <row r="32" spans="2:19" x14ac:dyDescent="0.15">
      <c r="B32" s="884" t="s">
        <v>783</v>
      </c>
      <c r="G32" s="883"/>
    </row>
    <row r="33" spans="1:13" x14ac:dyDescent="0.15">
      <c r="B33" s="884" t="s">
        <v>784</v>
      </c>
      <c r="G33" s="883"/>
    </row>
    <row r="34" spans="1:13" x14ac:dyDescent="0.15">
      <c r="B34" s="884" t="s">
        <v>785</v>
      </c>
    </row>
    <row r="35" spans="1:13" x14ac:dyDescent="0.15">
      <c r="B35" s="884" t="s">
        <v>786</v>
      </c>
    </row>
    <row r="36" spans="1:13" s="887" customFormat="1" x14ac:dyDescent="0.15">
      <c r="B36" s="884"/>
      <c r="C36"/>
      <c r="D36"/>
    </row>
    <row r="37" spans="1:13" s="887" customFormat="1" x14ac:dyDescent="0.15">
      <c r="C37"/>
      <c r="D37"/>
      <c r="M37" s="884"/>
    </row>
    <row r="38" spans="1:13" s="887" customFormat="1" x14ac:dyDescent="0.15">
      <c r="C38"/>
      <c r="D38"/>
      <c r="M38" s="884"/>
    </row>
    <row r="39" spans="1:13" s="887" customFormat="1" x14ac:dyDescent="0.15">
      <c r="B39"/>
      <c r="C39"/>
      <c r="D39"/>
    </row>
    <row r="40" spans="1:13" x14ac:dyDescent="0.15">
      <c r="B40" s="1024"/>
    </row>
    <row r="41" spans="1:13" x14ac:dyDescent="0.15">
      <c r="B41" s="1024"/>
    </row>
    <row r="42" spans="1:13" s="887" customFormat="1" x14ac:dyDescent="0.15"/>
    <row r="43" spans="1:13" x14ac:dyDescent="0.15">
      <c r="C43" s="906"/>
    </row>
    <row r="45" spans="1:13" ht="13.5" customHeight="1" x14ac:dyDescent="0.15">
      <c r="A45" s="1217" t="s">
        <v>794</v>
      </c>
      <c r="B45" s="1217"/>
      <c r="C45" s="1217"/>
      <c r="D45" s="1217"/>
      <c r="E45" s="1217"/>
      <c r="F45" s="1217"/>
      <c r="G45" s="1217"/>
      <c r="H45" s="1217"/>
    </row>
    <row r="46" spans="1:13" ht="13.5" customHeight="1" x14ac:dyDescent="0.15">
      <c r="A46" s="1217"/>
      <c r="B46" s="1217"/>
      <c r="C46" s="1217"/>
      <c r="D46" s="1217"/>
      <c r="E46" s="1217"/>
      <c r="F46" s="1217"/>
      <c r="G46" s="1217"/>
      <c r="H46" s="1217"/>
    </row>
    <row r="47" spans="1:13" ht="13.5" customHeight="1" x14ac:dyDescent="0.15">
      <c r="A47" s="1210" t="s">
        <v>1110</v>
      </c>
      <c r="B47" s="1210"/>
      <c r="C47" s="1210"/>
      <c r="D47" s="1210"/>
      <c r="E47" s="1210"/>
      <c r="F47" s="1210"/>
      <c r="G47" s="1210"/>
      <c r="H47" s="1210"/>
    </row>
    <row r="48" spans="1:13" ht="13.5" customHeight="1" x14ac:dyDescent="0.15">
      <c r="A48" s="1210"/>
      <c r="B48" s="1210"/>
      <c r="C48" s="1210"/>
      <c r="D48" s="1210"/>
      <c r="E48" s="1210"/>
      <c r="F48" s="1210"/>
      <c r="G48" s="1210"/>
      <c r="H48" s="1210"/>
    </row>
    <row r="49" spans="1:8" ht="13.5" customHeight="1" x14ac:dyDescent="0.15">
      <c r="A49" s="1210"/>
      <c r="B49" s="1210"/>
      <c r="C49" s="1210"/>
      <c r="D49" s="1210"/>
      <c r="E49" s="1210"/>
      <c r="F49" s="1210"/>
      <c r="G49" s="1210"/>
      <c r="H49" s="1210"/>
    </row>
  </sheetData>
  <mergeCells count="8">
    <mergeCell ref="A47:H49"/>
    <mergeCell ref="B13:H13"/>
    <mergeCell ref="M6:S31"/>
    <mergeCell ref="A2:H3"/>
    <mergeCell ref="A5:H6"/>
    <mergeCell ref="A8:H9"/>
    <mergeCell ref="A10:H11"/>
    <mergeCell ref="A45:H46"/>
  </mergeCells>
  <phoneticPr fontId="2"/>
  <printOptions horizontalCentered="1" verticalCentered="1"/>
  <pageMargins left="0.78740157480314965" right="0.78740157480314965" top="0.78740157480314965" bottom="0.78740157480314965" header="0.19685039370078741" footer="0.19685039370078741"/>
  <pageSetup paperSize="9" orientation="portrait" r:id="rId1"/>
  <headerFooter alignWithMargins="0">
    <oddHeader xml:space="preserve">&amp;R&amp;9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indexed="44"/>
    <pageSetUpPr fitToPage="1"/>
  </sheetPr>
  <dimension ref="A1:G312"/>
  <sheetViews>
    <sheetView topLeftCell="A16" zoomScaleNormal="100" workbookViewId="0">
      <selection activeCell="G22" sqref="G22"/>
    </sheetView>
  </sheetViews>
  <sheetFormatPr defaultRowHeight="13.5" x14ac:dyDescent="0.15"/>
  <cols>
    <col min="1" max="1" width="6.5" customWidth="1"/>
    <col min="2" max="2" width="7.125" bestFit="1" customWidth="1"/>
    <col min="4" max="4" width="6" customWidth="1"/>
    <col min="5" max="5" width="25.125" customWidth="1"/>
    <col min="6" max="6" width="64.625" style="47" customWidth="1"/>
  </cols>
  <sheetData>
    <row r="1" spans="1:6" ht="32.25" customHeight="1" x14ac:dyDescent="0.15">
      <c r="D1" s="1845" t="s">
        <v>392</v>
      </c>
      <c r="E1" s="1845"/>
      <c r="F1" s="1845"/>
    </row>
    <row r="2" spans="1:6" ht="17.25" customHeight="1" x14ac:dyDescent="0.15">
      <c r="A2" s="74" t="s">
        <v>265</v>
      </c>
      <c r="B2" s="74" t="s">
        <v>266</v>
      </c>
      <c r="C2" s="74" t="s">
        <v>267</v>
      </c>
      <c r="D2" t="s">
        <v>268</v>
      </c>
    </row>
    <row r="3" spans="1:6" ht="15.75" customHeight="1" x14ac:dyDescent="0.15">
      <c r="A3" s="69" t="s">
        <v>269</v>
      </c>
      <c r="B3" s="69">
        <v>1</v>
      </c>
      <c r="C3" s="69"/>
      <c r="D3" s="2">
        <v>1</v>
      </c>
      <c r="E3" s="2" t="s">
        <v>270</v>
      </c>
      <c r="F3" s="47" t="s">
        <v>517</v>
      </c>
    </row>
    <row r="4" spans="1:6" ht="15.75" customHeight="1" x14ac:dyDescent="0.15">
      <c r="A4" s="69" t="s">
        <v>269</v>
      </c>
      <c r="B4" s="69">
        <v>1</v>
      </c>
      <c r="C4" s="69"/>
      <c r="D4" s="2">
        <v>2</v>
      </c>
      <c r="E4" s="2" t="s">
        <v>271</v>
      </c>
      <c r="F4" s="47" t="s">
        <v>518</v>
      </c>
    </row>
    <row r="5" spans="1:6" ht="15.75" customHeight="1" x14ac:dyDescent="0.15">
      <c r="A5" s="69" t="s">
        <v>269</v>
      </c>
      <c r="B5" s="69">
        <v>1</v>
      </c>
      <c r="C5" s="69">
        <v>1</v>
      </c>
      <c r="D5" s="2">
        <v>3</v>
      </c>
      <c r="E5" s="2" t="s">
        <v>272</v>
      </c>
      <c r="F5" s="47" t="s">
        <v>273</v>
      </c>
    </row>
    <row r="6" spans="1:6" ht="15.75" customHeight="1" x14ac:dyDescent="0.15">
      <c r="A6" s="69" t="s">
        <v>269</v>
      </c>
      <c r="B6" s="69">
        <v>1</v>
      </c>
      <c r="C6" s="69">
        <v>2</v>
      </c>
      <c r="D6" s="2">
        <v>4</v>
      </c>
      <c r="E6" s="2" t="s">
        <v>274</v>
      </c>
      <c r="F6" s="47" t="s">
        <v>275</v>
      </c>
    </row>
    <row r="7" spans="1:6" ht="15.75" customHeight="1" x14ac:dyDescent="0.15">
      <c r="A7" s="69" t="s">
        <v>269</v>
      </c>
      <c r="B7" s="69">
        <v>1</v>
      </c>
      <c r="C7" s="69">
        <v>3</v>
      </c>
      <c r="D7" s="2">
        <v>5</v>
      </c>
      <c r="E7" s="2" t="s">
        <v>276</v>
      </c>
      <c r="F7" s="47" t="s">
        <v>562</v>
      </c>
    </row>
    <row r="8" spans="1:6" ht="15.75" customHeight="1" x14ac:dyDescent="0.15">
      <c r="A8" s="69" t="s">
        <v>269</v>
      </c>
      <c r="B8" s="69">
        <v>2</v>
      </c>
      <c r="C8" s="69">
        <v>1</v>
      </c>
      <c r="D8" s="2">
        <v>6</v>
      </c>
      <c r="E8" s="2" t="s">
        <v>278</v>
      </c>
      <c r="F8" s="47" t="s">
        <v>393</v>
      </c>
    </row>
    <row r="9" spans="1:6" x14ac:dyDescent="0.15">
      <c r="A9" s="69" t="s">
        <v>269</v>
      </c>
      <c r="B9" s="69">
        <v>2</v>
      </c>
      <c r="C9" s="69">
        <v>2</v>
      </c>
      <c r="D9" s="2">
        <v>7</v>
      </c>
      <c r="E9" s="2" t="s">
        <v>279</v>
      </c>
      <c r="F9" s="47" t="s">
        <v>394</v>
      </c>
    </row>
    <row r="10" spans="1:6" x14ac:dyDescent="0.15">
      <c r="A10" s="69" t="s">
        <v>269</v>
      </c>
      <c r="B10" s="69">
        <v>2</v>
      </c>
      <c r="C10" s="69">
        <v>3</v>
      </c>
      <c r="D10" s="2">
        <v>8</v>
      </c>
      <c r="E10" s="2" t="s">
        <v>280</v>
      </c>
      <c r="F10" s="47" t="s">
        <v>462</v>
      </c>
    </row>
    <row r="11" spans="1:6" x14ac:dyDescent="0.15">
      <c r="A11" s="69" t="s">
        <v>269</v>
      </c>
      <c r="B11" s="69">
        <v>2</v>
      </c>
      <c r="C11" s="69">
        <v>4</v>
      </c>
      <c r="D11" s="2">
        <v>9</v>
      </c>
      <c r="E11" s="2" t="s">
        <v>282</v>
      </c>
      <c r="F11" s="47" t="s">
        <v>392</v>
      </c>
    </row>
    <row r="12" spans="1:6" x14ac:dyDescent="0.15">
      <c r="A12" s="69" t="s">
        <v>269</v>
      </c>
      <c r="B12" s="69">
        <v>2</v>
      </c>
      <c r="C12" s="69">
        <v>5</v>
      </c>
      <c r="D12" s="2">
        <v>10</v>
      </c>
      <c r="E12" s="2" t="s">
        <v>278</v>
      </c>
      <c r="F12" s="47" t="s">
        <v>395</v>
      </c>
    </row>
    <row r="13" spans="1:6" x14ac:dyDescent="0.15">
      <c r="A13" s="69" t="s">
        <v>269</v>
      </c>
      <c r="B13" s="69">
        <v>2</v>
      </c>
      <c r="C13" s="69">
        <v>6</v>
      </c>
      <c r="D13" s="2">
        <v>11</v>
      </c>
      <c r="E13" s="2" t="s">
        <v>283</v>
      </c>
      <c r="F13" s="47" t="s">
        <v>396</v>
      </c>
    </row>
    <row r="14" spans="1:6" x14ac:dyDescent="0.15">
      <c r="A14" s="69" t="s">
        <v>269</v>
      </c>
      <c r="B14" s="69">
        <v>2</v>
      </c>
      <c r="C14" s="69">
        <v>7</v>
      </c>
      <c r="D14" s="2">
        <v>12</v>
      </c>
      <c r="E14" s="2" t="s">
        <v>285</v>
      </c>
      <c r="F14" s="47" t="s">
        <v>397</v>
      </c>
    </row>
    <row r="15" spans="1:6" x14ac:dyDescent="0.15">
      <c r="A15" s="69" t="s">
        <v>269</v>
      </c>
      <c r="B15" s="69">
        <v>2</v>
      </c>
      <c r="C15" s="72" t="s">
        <v>287</v>
      </c>
      <c r="D15" s="2">
        <v>13</v>
      </c>
      <c r="E15" s="2" t="s">
        <v>288</v>
      </c>
      <c r="F15" s="47" t="s">
        <v>289</v>
      </c>
    </row>
    <row r="16" spans="1:6" x14ac:dyDescent="0.15">
      <c r="A16" s="69" t="s">
        <v>269</v>
      </c>
      <c r="B16" s="69">
        <v>2</v>
      </c>
      <c r="C16" s="69">
        <v>8</v>
      </c>
      <c r="D16" s="2">
        <v>14</v>
      </c>
      <c r="E16" s="2" t="s">
        <v>290</v>
      </c>
      <c r="F16" s="47" t="s">
        <v>398</v>
      </c>
    </row>
    <row r="17" spans="1:6" x14ac:dyDescent="0.15">
      <c r="A17" s="69" t="s">
        <v>269</v>
      </c>
      <c r="B17" s="69">
        <v>2</v>
      </c>
      <c r="C17" s="69">
        <v>9</v>
      </c>
      <c r="D17" s="2">
        <v>15</v>
      </c>
      <c r="E17" s="2" t="s">
        <v>291</v>
      </c>
      <c r="F17" s="717" t="s">
        <v>399</v>
      </c>
    </row>
    <row r="18" spans="1:6" x14ac:dyDescent="0.15">
      <c r="A18" s="69" t="s">
        <v>269</v>
      </c>
      <c r="B18" s="69">
        <v>3</v>
      </c>
      <c r="C18" s="69">
        <v>1</v>
      </c>
      <c r="D18" s="2">
        <v>16</v>
      </c>
      <c r="E18" s="2" t="s">
        <v>292</v>
      </c>
      <c r="F18" s="47" t="s">
        <v>400</v>
      </c>
    </row>
    <row r="19" spans="1:6" x14ac:dyDescent="0.15">
      <c r="A19" s="69" t="s">
        <v>269</v>
      </c>
      <c r="B19" s="69">
        <v>3</v>
      </c>
      <c r="C19" s="69">
        <v>2</v>
      </c>
      <c r="D19" s="2">
        <v>17</v>
      </c>
      <c r="E19" s="2" t="s">
        <v>293</v>
      </c>
      <c r="F19" s="48" t="s">
        <v>401</v>
      </c>
    </row>
    <row r="20" spans="1:6" x14ac:dyDescent="0.15">
      <c r="A20" s="69" t="s">
        <v>269</v>
      </c>
      <c r="B20" s="69">
        <v>3</v>
      </c>
      <c r="C20" s="69">
        <v>3</v>
      </c>
      <c r="D20" s="2">
        <v>18</v>
      </c>
      <c r="E20" s="2" t="s">
        <v>294</v>
      </c>
      <c r="F20" s="47" t="s">
        <v>450</v>
      </c>
    </row>
    <row r="21" spans="1:6" x14ac:dyDescent="0.15">
      <c r="A21" s="69" t="s">
        <v>269</v>
      </c>
      <c r="B21" s="69">
        <v>4</v>
      </c>
      <c r="C21" s="69" t="s">
        <v>295</v>
      </c>
      <c r="D21" s="2">
        <v>19</v>
      </c>
      <c r="E21" s="2" t="s">
        <v>296</v>
      </c>
      <c r="F21" s="47" t="s">
        <v>297</v>
      </c>
    </row>
    <row r="22" spans="1:6" x14ac:dyDescent="0.15">
      <c r="A22" s="69" t="s">
        <v>269</v>
      </c>
      <c r="B22" s="69">
        <v>4</v>
      </c>
      <c r="C22" s="69" t="s">
        <v>298</v>
      </c>
      <c r="D22" s="2">
        <v>20</v>
      </c>
      <c r="E22" s="2" t="s">
        <v>299</v>
      </c>
      <c r="F22" s="47" t="s">
        <v>766</v>
      </c>
    </row>
    <row r="23" spans="1:6" x14ac:dyDescent="0.15">
      <c r="A23" s="69" t="s">
        <v>269</v>
      </c>
      <c r="B23" s="69">
        <v>4</v>
      </c>
      <c r="C23" s="72" t="s">
        <v>300</v>
      </c>
      <c r="D23" s="2">
        <v>21</v>
      </c>
      <c r="E23" s="2" t="s">
        <v>301</v>
      </c>
    </row>
    <row r="24" spans="1:6" x14ac:dyDescent="0.15">
      <c r="A24" s="69" t="s">
        <v>269</v>
      </c>
      <c r="B24" s="69">
        <v>4</v>
      </c>
      <c r="C24" s="72" t="s">
        <v>302</v>
      </c>
      <c r="D24" s="2">
        <v>22</v>
      </c>
      <c r="E24" s="2" t="s">
        <v>303</v>
      </c>
    </row>
    <row r="25" spans="1:6" x14ac:dyDescent="0.15">
      <c r="A25" s="69" t="s">
        <v>269</v>
      </c>
      <c r="B25" s="69">
        <v>4</v>
      </c>
      <c r="C25" s="72" t="s">
        <v>304</v>
      </c>
      <c r="D25" s="2">
        <v>23</v>
      </c>
      <c r="E25" s="2" t="s">
        <v>305</v>
      </c>
    </row>
    <row r="26" spans="1:6" x14ac:dyDescent="0.15">
      <c r="A26" s="69" t="s">
        <v>269</v>
      </c>
      <c r="B26" s="69">
        <v>4</v>
      </c>
      <c r="C26" s="72" t="s">
        <v>306</v>
      </c>
      <c r="D26" s="2">
        <v>24</v>
      </c>
      <c r="E26" s="2" t="s">
        <v>307</v>
      </c>
      <c r="F26" s="75">
        <v>18193.310000000001</v>
      </c>
    </row>
    <row r="27" spans="1:6" x14ac:dyDescent="0.15">
      <c r="A27" s="69" t="s">
        <v>269</v>
      </c>
      <c r="B27" s="69">
        <v>4</v>
      </c>
      <c r="C27" s="72" t="s">
        <v>308</v>
      </c>
      <c r="D27" s="2">
        <v>25</v>
      </c>
      <c r="E27" s="2" t="s">
        <v>309</v>
      </c>
      <c r="F27" s="49" t="s">
        <v>87</v>
      </c>
    </row>
    <row r="28" spans="1:6" x14ac:dyDescent="0.15">
      <c r="A28" s="69" t="s">
        <v>269</v>
      </c>
      <c r="B28" s="69">
        <v>4</v>
      </c>
      <c r="C28" s="72" t="s">
        <v>310</v>
      </c>
      <c r="D28" s="2">
        <v>26</v>
      </c>
      <c r="E28" s="2" t="s">
        <v>311</v>
      </c>
      <c r="F28" s="48" t="s">
        <v>560</v>
      </c>
    </row>
    <row r="29" spans="1:6" x14ac:dyDescent="0.15">
      <c r="A29" s="69" t="s">
        <v>269</v>
      </c>
      <c r="B29" s="69">
        <v>4</v>
      </c>
      <c r="C29" s="72" t="s">
        <v>312</v>
      </c>
      <c r="D29" s="2">
        <v>27</v>
      </c>
      <c r="E29" s="2" t="s">
        <v>313</v>
      </c>
      <c r="F29" s="48" t="s">
        <v>402</v>
      </c>
    </row>
    <row r="30" spans="1:6" x14ac:dyDescent="0.15">
      <c r="A30" s="69" t="s">
        <v>269</v>
      </c>
      <c r="B30" s="69">
        <v>4</v>
      </c>
      <c r="C30" s="72" t="s">
        <v>314</v>
      </c>
      <c r="D30" s="2">
        <v>28</v>
      </c>
      <c r="E30" s="2" t="s">
        <v>452</v>
      </c>
      <c r="F30" s="48" t="s">
        <v>403</v>
      </c>
    </row>
    <row r="31" spans="1:6" x14ac:dyDescent="0.15">
      <c r="A31" s="69" t="s">
        <v>269</v>
      </c>
      <c r="B31" s="69">
        <v>4</v>
      </c>
      <c r="C31" s="72" t="s">
        <v>315</v>
      </c>
      <c r="D31" s="2">
        <v>29</v>
      </c>
      <c r="E31" s="2" t="s">
        <v>316</v>
      </c>
      <c r="F31" s="49" t="s">
        <v>317</v>
      </c>
    </row>
    <row r="32" spans="1:6" x14ac:dyDescent="0.15">
      <c r="A32" s="69" t="s">
        <v>269</v>
      </c>
      <c r="B32" s="69">
        <v>4</v>
      </c>
      <c r="C32" s="72" t="s">
        <v>318</v>
      </c>
      <c r="D32" s="2">
        <v>30</v>
      </c>
      <c r="E32" s="2" t="s">
        <v>319</v>
      </c>
      <c r="F32" s="49" t="s">
        <v>521</v>
      </c>
    </row>
    <row r="33" spans="1:6" x14ac:dyDescent="0.15">
      <c r="A33" s="69" t="s">
        <v>269</v>
      </c>
      <c r="B33" s="69">
        <v>4</v>
      </c>
      <c r="C33" s="72" t="s">
        <v>320</v>
      </c>
      <c r="D33" s="2">
        <v>31</v>
      </c>
      <c r="E33" s="2" t="s">
        <v>404</v>
      </c>
      <c r="F33" s="49" t="s">
        <v>405</v>
      </c>
    </row>
    <row r="34" spans="1:6" x14ac:dyDescent="0.15">
      <c r="A34" s="69" t="s">
        <v>269</v>
      </c>
      <c r="B34" s="69">
        <v>4</v>
      </c>
      <c r="C34" s="72" t="s">
        <v>320</v>
      </c>
      <c r="D34" s="2">
        <v>32</v>
      </c>
      <c r="E34" s="2" t="s">
        <v>321</v>
      </c>
      <c r="F34" s="49" t="s">
        <v>561</v>
      </c>
    </row>
    <row r="35" spans="1:6" x14ac:dyDescent="0.15">
      <c r="A35" s="69" t="s">
        <v>269</v>
      </c>
      <c r="B35" s="69">
        <v>4</v>
      </c>
      <c r="C35" s="72" t="s">
        <v>196</v>
      </c>
      <c r="D35" s="2">
        <v>33</v>
      </c>
      <c r="E35" s="2" t="s">
        <v>322</v>
      </c>
      <c r="F35" s="49" t="s">
        <v>87</v>
      </c>
    </row>
    <row r="36" spans="1:6" x14ac:dyDescent="0.15">
      <c r="A36" s="69" t="s">
        <v>269</v>
      </c>
      <c r="B36" s="69">
        <v>4</v>
      </c>
      <c r="C36" s="72" t="s">
        <v>197</v>
      </c>
      <c r="D36" s="2">
        <v>34</v>
      </c>
      <c r="E36" s="2" t="s">
        <v>323</v>
      </c>
      <c r="F36" s="49" t="s">
        <v>559</v>
      </c>
    </row>
    <row r="37" spans="1:6" x14ac:dyDescent="0.15">
      <c r="A37" s="69" t="s">
        <v>269</v>
      </c>
      <c r="B37" s="69">
        <v>4</v>
      </c>
      <c r="C37" s="72" t="s">
        <v>198</v>
      </c>
      <c r="D37" s="2">
        <v>35</v>
      </c>
      <c r="E37" s="2" t="s">
        <v>324</v>
      </c>
      <c r="F37" s="49" t="s">
        <v>559</v>
      </c>
    </row>
    <row r="38" spans="1:6" x14ac:dyDescent="0.15">
      <c r="A38" s="69" t="s">
        <v>269</v>
      </c>
      <c r="B38" s="69">
        <v>4</v>
      </c>
      <c r="C38" s="72" t="s">
        <v>199</v>
      </c>
      <c r="D38" s="2">
        <v>36</v>
      </c>
      <c r="E38" s="2" t="s">
        <v>325</v>
      </c>
      <c r="F38" s="49" t="s">
        <v>561</v>
      </c>
    </row>
    <row r="39" spans="1:6" x14ac:dyDescent="0.15">
      <c r="A39" s="69" t="s">
        <v>269</v>
      </c>
      <c r="B39" s="69">
        <v>4</v>
      </c>
      <c r="C39" s="72" t="s">
        <v>200</v>
      </c>
      <c r="D39" s="2">
        <v>37</v>
      </c>
      <c r="E39" s="2" t="s">
        <v>326</v>
      </c>
      <c r="F39" s="49" t="s">
        <v>559</v>
      </c>
    </row>
    <row r="40" spans="1:6" x14ac:dyDescent="0.15">
      <c r="A40" s="69" t="s">
        <v>269</v>
      </c>
      <c r="B40" s="69">
        <v>4</v>
      </c>
      <c r="C40" s="72" t="s">
        <v>201</v>
      </c>
      <c r="D40" s="2">
        <v>38</v>
      </c>
      <c r="E40" s="2" t="s">
        <v>406</v>
      </c>
      <c r="F40" s="49" t="s">
        <v>559</v>
      </c>
    </row>
    <row r="41" spans="1:6" x14ac:dyDescent="0.15">
      <c r="A41" s="69" t="s">
        <v>327</v>
      </c>
      <c r="B41" s="69">
        <v>1</v>
      </c>
      <c r="C41" s="72" t="s">
        <v>328</v>
      </c>
      <c r="D41" s="2">
        <v>39</v>
      </c>
      <c r="E41" s="2" t="s">
        <v>329</v>
      </c>
      <c r="F41" s="49" t="s">
        <v>330</v>
      </c>
    </row>
    <row r="42" spans="1:6" x14ac:dyDescent="0.15">
      <c r="A42" s="69" t="s">
        <v>327</v>
      </c>
      <c r="B42" s="69">
        <v>1</v>
      </c>
      <c r="C42" s="72" t="s">
        <v>331</v>
      </c>
      <c r="D42" s="2">
        <v>40</v>
      </c>
      <c r="E42" s="2" t="s">
        <v>332</v>
      </c>
      <c r="F42" s="49" t="s">
        <v>23</v>
      </c>
    </row>
    <row r="43" spans="1:6" x14ac:dyDescent="0.15">
      <c r="A43" s="69" t="s">
        <v>327</v>
      </c>
      <c r="B43" s="69">
        <v>1</v>
      </c>
      <c r="C43" s="72" t="s">
        <v>333</v>
      </c>
      <c r="D43" s="2">
        <v>41</v>
      </c>
      <c r="E43" s="2" t="s">
        <v>334</v>
      </c>
      <c r="F43" s="49" t="s">
        <v>453</v>
      </c>
    </row>
    <row r="44" spans="1:6" x14ac:dyDescent="0.15">
      <c r="A44" s="69" t="s">
        <v>327</v>
      </c>
      <c r="B44" s="69">
        <v>1</v>
      </c>
      <c r="C44" s="72" t="s">
        <v>335</v>
      </c>
      <c r="D44" s="2">
        <v>42</v>
      </c>
      <c r="E44" s="2" t="s">
        <v>336</v>
      </c>
      <c r="F44" s="49" t="s">
        <v>337</v>
      </c>
    </row>
    <row r="45" spans="1:6" x14ac:dyDescent="0.15">
      <c r="A45" s="69" t="s">
        <v>327</v>
      </c>
      <c r="B45" s="69">
        <v>1</v>
      </c>
      <c r="C45" s="72" t="s">
        <v>338</v>
      </c>
      <c r="D45" s="2">
        <v>43</v>
      </c>
      <c r="E45" s="2" t="s">
        <v>339</v>
      </c>
      <c r="F45" s="49" t="s">
        <v>512</v>
      </c>
    </row>
    <row r="46" spans="1:6" x14ac:dyDescent="0.15">
      <c r="A46" s="69" t="s">
        <v>327</v>
      </c>
      <c r="B46" s="69">
        <v>1</v>
      </c>
      <c r="C46" s="72" t="s">
        <v>340</v>
      </c>
      <c r="D46" s="2">
        <v>44</v>
      </c>
      <c r="E46" s="2" t="s">
        <v>341</v>
      </c>
      <c r="F46" s="49" t="s">
        <v>87</v>
      </c>
    </row>
    <row r="47" spans="1:6" x14ac:dyDescent="0.15">
      <c r="A47" s="69" t="s">
        <v>327</v>
      </c>
      <c r="B47" s="69">
        <v>2</v>
      </c>
      <c r="C47" s="72" t="s">
        <v>328</v>
      </c>
      <c r="D47" s="2">
        <v>45</v>
      </c>
      <c r="E47" s="2" t="s">
        <v>342</v>
      </c>
      <c r="F47" s="49" t="s">
        <v>407</v>
      </c>
    </row>
    <row r="48" spans="1:6" x14ac:dyDescent="0.15">
      <c r="A48" s="69" t="s">
        <v>327</v>
      </c>
      <c r="B48" s="69">
        <v>3</v>
      </c>
      <c r="C48" s="72" t="s">
        <v>328</v>
      </c>
      <c r="D48" s="2">
        <v>46</v>
      </c>
      <c r="E48" s="2" t="s">
        <v>343</v>
      </c>
      <c r="F48" s="54" t="s">
        <v>408</v>
      </c>
    </row>
    <row r="49" spans="1:6" x14ac:dyDescent="0.15">
      <c r="A49" s="69" t="s">
        <v>327</v>
      </c>
      <c r="B49" s="69">
        <v>3</v>
      </c>
      <c r="C49" s="72" t="s">
        <v>331</v>
      </c>
      <c r="D49" s="2">
        <v>47</v>
      </c>
      <c r="E49" s="2" t="s">
        <v>344</v>
      </c>
      <c r="F49" s="54" t="s">
        <v>510</v>
      </c>
    </row>
    <row r="50" spans="1:6" x14ac:dyDescent="0.15">
      <c r="A50" s="69" t="s">
        <v>327</v>
      </c>
      <c r="B50" s="69">
        <v>3</v>
      </c>
      <c r="C50" s="72" t="s">
        <v>333</v>
      </c>
      <c r="D50" s="2">
        <v>48</v>
      </c>
      <c r="E50" s="2" t="s">
        <v>345</v>
      </c>
      <c r="F50" s="49" t="s">
        <v>346</v>
      </c>
    </row>
    <row r="51" spans="1:6" x14ac:dyDescent="0.15">
      <c r="A51" s="69" t="s">
        <v>327</v>
      </c>
      <c r="B51" s="69">
        <v>4</v>
      </c>
      <c r="C51" s="72"/>
      <c r="D51" s="2">
        <v>49</v>
      </c>
      <c r="E51" s="2" t="s">
        <v>347</v>
      </c>
      <c r="F51" s="49">
        <v>287</v>
      </c>
    </row>
    <row r="52" spans="1:6" x14ac:dyDescent="0.15">
      <c r="A52" s="69" t="s">
        <v>348</v>
      </c>
      <c r="B52" s="69">
        <v>1</v>
      </c>
      <c r="C52" s="69">
        <v>1</v>
      </c>
      <c r="D52" s="2">
        <v>50</v>
      </c>
      <c r="E52" s="2" t="s">
        <v>349</v>
      </c>
      <c r="F52" s="345">
        <v>40</v>
      </c>
    </row>
    <row r="53" spans="1:6" x14ac:dyDescent="0.15">
      <c r="A53" s="69" t="s">
        <v>348</v>
      </c>
      <c r="B53" s="69">
        <v>1</v>
      </c>
      <c r="C53" s="69">
        <v>1</v>
      </c>
      <c r="D53" s="2">
        <v>51</v>
      </c>
      <c r="E53" s="2" t="s">
        <v>350</v>
      </c>
      <c r="F53" s="345">
        <v>25</v>
      </c>
    </row>
    <row r="54" spans="1:6" x14ac:dyDescent="0.15">
      <c r="A54" s="69" t="s">
        <v>348</v>
      </c>
      <c r="B54" s="69">
        <v>1</v>
      </c>
      <c r="C54" s="69">
        <v>2</v>
      </c>
      <c r="D54" s="2">
        <v>52</v>
      </c>
      <c r="E54" s="2" t="s">
        <v>351</v>
      </c>
      <c r="F54" s="345">
        <v>0</v>
      </c>
    </row>
    <row r="55" spans="1:6" x14ac:dyDescent="0.15">
      <c r="A55" s="69" t="s">
        <v>348</v>
      </c>
      <c r="B55" s="69">
        <v>1</v>
      </c>
      <c r="C55" s="69">
        <v>2</v>
      </c>
      <c r="D55" s="2">
        <v>53</v>
      </c>
      <c r="E55" s="2" t="s">
        <v>350</v>
      </c>
      <c r="F55" s="345">
        <v>0</v>
      </c>
    </row>
    <row r="56" spans="1:6" x14ac:dyDescent="0.15">
      <c r="A56" s="69" t="s">
        <v>348</v>
      </c>
      <c r="B56" s="69">
        <v>1</v>
      </c>
      <c r="C56" s="69">
        <v>3</v>
      </c>
      <c r="D56" s="2">
        <v>54</v>
      </c>
      <c r="E56" s="2" t="s">
        <v>352</v>
      </c>
      <c r="F56" s="345">
        <v>56.4</v>
      </c>
    </row>
    <row r="57" spans="1:6" x14ac:dyDescent="0.15">
      <c r="A57" s="69" t="s">
        <v>348</v>
      </c>
      <c r="B57" s="69">
        <v>1</v>
      </c>
      <c r="C57" s="69">
        <v>3</v>
      </c>
      <c r="D57" s="2">
        <v>55</v>
      </c>
      <c r="E57" s="2" t="s">
        <v>350</v>
      </c>
      <c r="F57" s="345">
        <v>30</v>
      </c>
    </row>
    <row r="58" spans="1:6" x14ac:dyDescent="0.15">
      <c r="A58" s="69" t="s">
        <v>348</v>
      </c>
      <c r="B58" s="69">
        <v>1</v>
      </c>
      <c r="C58" s="69">
        <v>4</v>
      </c>
      <c r="D58" s="2">
        <v>56</v>
      </c>
      <c r="E58" s="2" t="s">
        <v>353</v>
      </c>
      <c r="F58" s="345">
        <v>1</v>
      </c>
    </row>
    <row r="59" spans="1:6" x14ac:dyDescent="0.15">
      <c r="A59" s="69" t="s">
        <v>348</v>
      </c>
      <c r="B59" s="69">
        <v>1</v>
      </c>
      <c r="C59" s="69">
        <v>4</v>
      </c>
      <c r="D59" s="2">
        <v>57</v>
      </c>
      <c r="E59" s="2" t="s">
        <v>350</v>
      </c>
      <c r="F59" s="345">
        <v>1</v>
      </c>
    </row>
    <row r="60" spans="1:6" x14ac:dyDescent="0.15">
      <c r="A60" s="69" t="s">
        <v>348</v>
      </c>
      <c r="B60" s="69">
        <v>1</v>
      </c>
      <c r="C60" s="69">
        <v>5</v>
      </c>
      <c r="D60" s="2">
        <v>58</v>
      </c>
      <c r="E60" s="2" t="s">
        <v>354</v>
      </c>
      <c r="F60" s="345">
        <v>0</v>
      </c>
    </row>
    <row r="61" spans="1:6" x14ac:dyDescent="0.15">
      <c r="A61" s="69" t="s">
        <v>348</v>
      </c>
      <c r="B61" s="69">
        <v>1</v>
      </c>
      <c r="C61" s="69">
        <v>5</v>
      </c>
      <c r="D61" s="2">
        <v>59</v>
      </c>
      <c r="E61" s="2" t="s">
        <v>350</v>
      </c>
      <c r="F61" s="345">
        <v>0</v>
      </c>
    </row>
    <row r="62" spans="1:6" x14ac:dyDescent="0.15">
      <c r="A62" s="69" t="s">
        <v>355</v>
      </c>
      <c r="B62" s="69">
        <v>1</v>
      </c>
      <c r="C62" s="69">
        <v>1</v>
      </c>
      <c r="D62" s="2">
        <v>60</v>
      </c>
      <c r="E62" s="2" t="s">
        <v>356</v>
      </c>
      <c r="F62" s="49">
        <v>1530202</v>
      </c>
    </row>
    <row r="63" spans="1:6" x14ac:dyDescent="0.15">
      <c r="A63" s="69" t="s">
        <v>355</v>
      </c>
      <c r="B63" s="69">
        <v>1</v>
      </c>
      <c r="C63" s="69">
        <v>2</v>
      </c>
      <c r="D63" s="2">
        <v>61</v>
      </c>
      <c r="E63" s="2" t="s">
        <v>409</v>
      </c>
      <c r="F63" s="49">
        <v>153471</v>
      </c>
    </row>
    <row r="64" spans="1:6" x14ac:dyDescent="0.15">
      <c r="A64" s="69" t="s">
        <v>355</v>
      </c>
      <c r="B64" s="69">
        <v>1</v>
      </c>
      <c r="C64" s="69">
        <v>3</v>
      </c>
      <c r="D64" s="2">
        <v>62</v>
      </c>
      <c r="E64" s="2" t="s">
        <v>410</v>
      </c>
      <c r="F64" s="49">
        <v>0</v>
      </c>
    </row>
    <row r="65" spans="1:6" x14ac:dyDescent="0.15">
      <c r="A65" s="69" t="s">
        <v>355</v>
      </c>
      <c r="B65" s="69">
        <v>2</v>
      </c>
      <c r="C65" s="69"/>
      <c r="D65" s="2">
        <v>63</v>
      </c>
      <c r="E65" s="2" t="s">
        <v>358</v>
      </c>
      <c r="F65" s="49">
        <v>532</v>
      </c>
    </row>
    <row r="66" spans="1:6" x14ac:dyDescent="0.15">
      <c r="A66" s="69" t="s">
        <v>355</v>
      </c>
      <c r="B66" s="69">
        <v>3</v>
      </c>
      <c r="C66" s="69" t="s">
        <v>359</v>
      </c>
      <c r="D66" s="2">
        <v>64</v>
      </c>
      <c r="E66" s="2" t="s">
        <v>360</v>
      </c>
      <c r="F66" s="49">
        <v>43972</v>
      </c>
    </row>
    <row r="67" spans="1:6" x14ac:dyDescent="0.15">
      <c r="A67" s="69" t="s">
        <v>355</v>
      </c>
      <c r="B67" s="69">
        <v>3</v>
      </c>
      <c r="C67" s="69" t="s">
        <v>361</v>
      </c>
      <c r="D67" s="2">
        <v>65</v>
      </c>
      <c r="E67" s="2" t="s">
        <v>409</v>
      </c>
      <c r="F67" s="49">
        <v>6312</v>
      </c>
    </row>
    <row r="68" spans="1:6" x14ac:dyDescent="0.15">
      <c r="A68" s="69" t="s">
        <v>355</v>
      </c>
      <c r="B68" s="69">
        <v>3</v>
      </c>
      <c r="C68" s="69" t="s">
        <v>362</v>
      </c>
      <c r="D68" s="2">
        <v>66</v>
      </c>
      <c r="E68" s="2" t="s">
        <v>363</v>
      </c>
      <c r="F68" s="49">
        <v>33404</v>
      </c>
    </row>
    <row r="69" spans="1:6" x14ac:dyDescent="0.15">
      <c r="A69" s="69" t="s">
        <v>355</v>
      </c>
      <c r="B69" s="69">
        <v>3</v>
      </c>
      <c r="C69" s="69" t="s">
        <v>364</v>
      </c>
      <c r="D69" s="2">
        <v>67</v>
      </c>
      <c r="E69" s="2" t="s">
        <v>409</v>
      </c>
      <c r="F69" s="49">
        <v>671</v>
      </c>
    </row>
    <row r="70" spans="1:6" x14ac:dyDescent="0.15">
      <c r="A70" s="69" t="s">
        <v>355</v>
      </c>
      <c r="B70" s="69">
        <v>4</v>
      </c>
      <c r="C70" s="69" t="s">
        <v>359</v>
      </c>
      <c r="D70" s="2">
        <v>68</v>
      </c>
      <c r="E70" s="2" t="s">
        <v>365</v>
      </c>
      <c r="F70" s="49">
        <v>1838</v>
      </c>
    </row>
    <row r="71" spans="1:6" x14ac:dyDescent="0.15">
      <c r="A71" s="69" t="s">
        <v>355</v>
      </c>
      <c r="B71" s="69">
        <v>4</v>
      </c>
      <c r="C71" s="69" t="s">
        <v>361</v>
      </c>
      <c r="D71" s="2">
        <v>69</v>
      </c>
      <c r="E71" s="2" t="s">
        <v>366</v>
      </c>
      <c r="F71" s="49">
        <v>452</v>
      </c>
    </row>
    <row r="72" spans="1:6" x14ac:dyDescent="0.15">
      <c r="A72" s="69" t="s">
        <v>355</v>
      </c>
      <c r="B72" s="69">
        <v>4</v>
      </c>
      <c r="C72" s="69" t="s">
        <v>362</v>
      </c>
      <c r="D72" s="2">
        <v>70</v>
      </c>
      <c r="E72" s="2" t="s">
        <v>367</v>
      </c>
      <c r="F72" s="49">
        <v>93</v>
      </c>
    </row>
    <row r="73" spans="1:6" x14ac:dyDescent="0.15">
      <c r="A73" s="69" t="s">
        <v>355</v>
      </c>
      <c r="B73" s="69">
        <v>4</v>
      </c>
      <c r="C73" s="69" t="s">
        <v>364</v>
      </c>
      <c r="D73" s="2">
        <v>71</v>
      </c>
      <c r="E73" s="2" t="s">
        <v>366</v>
      </c>
      <c r="F73" s="49">
        <v>41</v>
      </c>
    </row>
    <row r="74" spans="1:6" x14ac:dyDescent="0.15">
      <c r="A74" s="69" t="s">
        <v>368</v>
      </c>
      <c r="B74" s="69">
        <v>1</v>
      </c>
      <c r="C74" s="69">
        <v>1</v>
      </c>
      <c r="D74" s="2">
        <v>72</v>
      </c>
      <c r="E74" s="2" t="s">
        <v>411</v>
      </c>
      <c r="F74" s="49">
        <v>761144</v>
      </c>
    </row>
    <row r="75" spans="1:6" x14ac:dyDescent="0.15">
      <c r="A75" s="69" t="s">
        <v>368</v>
      </c>
      <c r="B75" s="69">
        <v>2</v>
      </c>
      <c r="C75" s="69">
        <v>1</v>
      </c>
      <c r="D75" s="2">
        <v>73</v>
      </c>
      <c r="E75" s="2" t="s">
        <v>369</v>
      </c>
      <c r="F75" s="346">
        <v>285888</v>
      </c>
    </row>
    <row r="76" spans="1:6" x14ac:dyDescent="0.15">
      <c r="A76" s="69" t="s">
        <v>368</v>
      </c>
      <c r="B76" s="69">
        <v>2</v>
      </c>
      <c r="C76" s="69">
        <v>2</v>
      </c>
      <c r="D76" s="2">
        <v>74</v>
      </c>
      <c r="E76" s="2" t="s">
        <v>370</v>
      </c>
      <c r="F76" s="49" t="s">
        <v>87</v>
      </c>
    </row>
    <row r="77" spans="1:6" x14ac:dyDescent="0.15">
      <c r="A77" s="69" t="s">
        <v>368</v>
      </c>
      <c r="B77" s="69">
        <v>2</v>
      </c>
      <c r="C77" s="72" t="s">
        <v>371</v>
      </c>
      <c r="D77" s="2">
        <v>75</v>
      </c>
      <c r="E77" s="2" t="s">
        <v>372</v>
      </c>
      <c r="F77" s="49" t="s">
        <v>23</v>
      </c>
    </row>
    <row r="78" spans="1:6" x14ac:dyDescent="0.15">
      <c r="A78" s="69" t="s">
        <v>368</v>
      </c>
      <c r="B78" s="69">
        <v>3</v>
      </c>
      <c r="C78" s="69" t="s">
        <v>359</v>
      </c>
      <c r="D78" s="2">
        <v>76</v>
      </c>
      <c r="E78" s="2" t="s">
        <v>373</v>
      </c>
      <c r="F78" s="49">
        <v>1149382</v>
      </c>
    </row>
    <row r="79" spans="1:6" x14ac:dyDescent="0.15">
      <c r="A79" s="69" t="s">
        <v>368</v>
      </c>
      <c r="B79" s="69">
        <v>3</v>
      </c>
      <c r="C79" s="69" t="s">
        <v>361</v>
      </c>
      <c r="D79" s="2">
        <v>77</v>
      </c>
      <c r="E79" s="2" t="s">
        <v>357</v>
      </c>
      <c r="F79" s="49">
        <v>0</v>
      </c>
    </row>
    <row r="80" spans="1:6" x14ac:dyDescent="0.15">
      <c r="A80" s="69" t="s">
        <v>368</v>
      </c>
      <c r="B80" s="69">
        <v>3</v>
      </c>
      <c r="C80" s="69" t="s">
        <v>362</v>
      </c>
      <c r="D80" s="2">
        <v>78</v>
      </c>
      <c r="E80" s="2" t="s">
        <v>374</v>
      </c>
      <c r="F80" s="49" t="s">
        <v>448</v>
      </c>
    </row>
    <row r="81" spans="1:6" x14ac:dyDescent="0.15">
      <c r="A81" s="69" t="s">
        <v>368</v>
      </c>
      <c r="B81" s="69">
        <v>3</v>
      </c>
      <c r="C81" s="69" t="s">
        <v>364</v>
      </c>
      <c r="D81" s="2">
        <v>79</v>
      </c>
      <c r="E81" s="2" t="s">
        <v>357</v>
      </c>
      <c r="F81" s="49" t="s">
        <v>559</v>
      </c>
    </row>
    <row r="82" spans="1:6" x14ac:dyDescent="0.15">
      <c r="A82" s="69" t="s">
        <v>368</v>
      </c>
      <c r="B82" s="69">
        <v>4</v>
      </c>
      <c r="C82" s="69"/>
      <c r="D82" s="2">
        <v>80</v>
      </c>
      <c r="E82" s="2" t="s">
        <v>375</v>
      </c>
      <c r="F82" s="49" t="s">
        <v>376</v>
      </c>
    </row>
    <row r="83" spans="1:6" x14ac:dyDescent="0.15">
      <c r="A83" s="69" t="s">
        <v>368</v>
      </c>
      <c r="B83" s="69">
        <v>4</v>
      </c>
      <c r="C83" s="72" t="s">
        <v>328</v>
      </c>
      <c r="D83" s="2">
        <v>81</v>
      </c>
      <c r="E83" s="2" t="s">
        <v>377</v>
      </c>
      <c r="F83" s="49">
        <v>84</v>
      </c>
    </row>
    <row r="84" spans="1:6" x14ac:dyDescent="0.15">
      <c r="A84" s="69" t="s">
        <v>368</v>
      </c>
      <c r="B84" s="69">
        <v>4</v>
      </c>
      <c r="C84" s="69">
        <v>2</v>
      </c>
      <c r="D84" s="2">
        <v>82</v>
      </c>
      <c r="E84" s="2" t="s">
        <v>378</v>
      </c>
      <c r="F84" s="49">
        <v>53467</v>
      </c>
    </row>
    <row r="85" spans="1:6" x14ac:dyDescent="0.15">
      <c r="A85" s="69" t="s">
        <v>368</v>
      </c>
      <c r="B85" s="69">
        <v>5</v>
      </c>
      <c r="C85" s="69"/>
      <c r="D85" s="2">
        <v>83</v>
      </c>
      <c r="E85" s="2" t="s">
        <v>412</v>
      </c>
      <c r="F85" s="49" t="s">
        <v>376</v>
      </c>
    </row>
    <row r="86" spans="1:6" x14ac:dyDescent="0.15">
      <c r="A86" s="69" t="s">
        <v>368</v>
      </c>
      <c r="B86" s="69">
        <v>5</v>
      </c>
      <c r="C86" s="69">
        <v>1</v>
      </c>
      <c r="D86" s="2">
        <v>84</v>
      </c>
      <c r="E86" s="2" t="s">
        <v>379</v>
      </c>
      <c r="F86" s="49">
        <v>243122</v>
      </c>
    </row>
    <row r="87" spans="1:6" x14ac:dyDescent="0.15">
      <c r="A87" s="69" t="s">
        <v>368</v>
      </c>
      <c r="B87" s="69">
        <v>5</v>
      </c>
      <c r="C87" s="69">
        <v>2</v>
      </c>
      <c r="D87" s="2">
        <v>85</v>
      </c>
      <c r="E87" s="2" t="s">
        <v>357</v>
      </c>
      <c r="F87" s="49">
        <v>0</v>
      </c>
    </row>
    <row r="88" spans="1:6" x14ac:dyDescent="0.15">
      <c r="A88" s="69" t="s">
        <v>368</v>
      </c>
      <c r="B88" s="69">
        <v>6</v>
      </c>
      <c r="C88" s="69"/>
      <c r="D88" s="2">
        <v>86</v>
      </c>
      <c r="E88" s="2" t="s">
        <v>413</v>
      </c>
      <c r="F88" s="49" t="s">
        <v>376</v>
      </c>
    </row>
    <row r="89" spans="1:6" x14ac:dyDescent="0.15">
      <c r="A89" s="69" t="s">
        <v>368</v>
      </c>
      <c r="B89" s="69">
        <v>6</v>
      </c>
      <c r="C89" s="69">
        <v>1</v>
      </c>
      <c r="D89" s="2">
        <v>87</v>
      </c>
      <c r="E89" s="2" t="s">
        <v>380</v>
      </c>
      <c r="F89" s="49">
        <v>1378</v>
      </c>
    </row>
    <row r="90" spans="1:6" x14ac:dyDescent="0.15">
      <c r="A90" s="69" t="s">
        <v>368</v>
      </c>
      <c r="B90" s="69">
        <v>6</v>
      </c>
      <c r="C90" s="69">
        <v>2</v>
      </c>
      <c r="D90" s="2">
        <v>88</v>
      </c>
      <c r="E90" s="2" t="s">
        <v>381</v>
      </c>
      <c r="F90" s="49">
        <v>34315</v>
      </c>
    </row>
    <row r="91" spans="1:6" x14ac:dyDescent="0.15">
      <c r="A91" s="69" t="s">
        <v>368</v>
      </c>
      <c r="B91" s="69">
        <v>7</v>
      </c>
      <c r="C91" s="69"/>
      <c r="D91" s="2">
        <v>89</v>
      </c>
      <c r="E91" s="2" t="s">
        <v>382</v>
      </c>
      <c r="F91" s="49" t="s">
        <v>376</v>
      </c>
    </row>
    <row r="92" spans="1:6" x14ac:dyDescent="0.15">
      <c r="A92" s="69" t="s">
        <v>368</v>
      </c>
      <c r="B92" s="69">
        <v>7</v>
      </c>
      <c r="C92" s="69">
        <v>1</v>
      </c>
      <c r="D92" s="2">
        <v>90</v>
      </c>
      <c r="E92" s="2" t="s">
        <v>383</v>
      </c>
      <c r="F92" s="49">
        <v>87444</v>
      </c>
    </row>
    <row r="93" spans="1:6" x14ac:dyDescent="0.15">
      <c r="A93" s="69" t="s">
        <v>368</v>
      </c>
      <c r="B93" s="69">
        <v>7</v>
      </c>
      <c r="C93" s="69">
        <v>2</v>
      </c>
      <c r="D93" s="2">
        <v>91</v>
      </c>
      <c r="E93" s="2" t="s">
        <v>384</v>
      </c>
      <c r="F93" s="49" t="s">
        <v>376</v>
      </c>
    </row>
    <row r="94" spans="1:6" x14ac:dyDescent="0.15">
      <c r="A94" s="69" t="s">
        <v>368</v>
      </c>
      <c r="B94" s="69">
        <v>8</v>
      </c>
      <c r="C94" s="69"/>
      <c r="D94" s="2">
        <v>92</v>
      </c>
      <c r="E94" s="2" t="s">
        <v>385</v>
      </c>
      <c r="F94" s="49">
        <v>28</v>
      </c>
    </row>
    <row r="95" spans="1:6" x14ac:dyDescent="0.15">
      <c r="A95" s="69" t="s">
        <v>368</v>
      </c>
      <c r="B95" s="69">
        <v>8</v>
      </c>
      <c r="C95" s="69">
        <v>1</v>
      </c>
      <c r="D95" s="2">
        <v>93</v>
      </c>
      <c r="E95" s="2" t="s">
        <v>414</v>
      </c>
      <c r="F95" s="49" t="s">
        <v>346</v>
      </c>
    </row>
    <row r="96" spans="1:6" x14ac:dyDescent="0.15">
      <c r="A96" s="69" t="s">
        <v>368</v>
      </c>
      <c r="B96" s="69">
        <v>8</v>
      </c>
      <c r="C96" s="69">
        <v>2</v>
      </c>
      <c r="D96" s="2">
        <v>94</v>
      </c>
      <c r="E96" s="2" t="s">
        <v>386</v>
      </c>
      <c r="F96" s="49">
        <v>78703</v>
      </c>
    </row>
    <row r="97" spans="1:7" x14ac:dyDescent="0.15">
      <c r="A97" s="69" t="s">
        <v>387</v>
      </c>
      <c r="B97" s="69">
        <v>1</v>
      </c>
      <c r="C97" s="69"/>
      <c r="D97" s="2">
        <v>95</v>
      </c>
      <c r="E97" s="2" t="s">
        <v>539</v>
      </c>
      <c r="F97" s="49">
        <v>330173</v>
      </c>
      <c r="G97" s="365"/>
    </row>
    <row r="98" spans="1:7" x14ac:dyDescent="0.15">
      <c r="A98" s="69" t="s">
        <v>387</v>
      </c>
      <c r="B98" s="69">
        <v>1</v>
      </c>
      <c r="C98" s="69"/>
      <c r="D98" s="2">
        <v>96</v>
      </c>
      <c r="E98" s="2" t="s">
        <v>549</v>
      </c>
      <c r="F98" s="49">
        <v>306242</v>
      </c>
    </row>
    <row r="99" spans="1:7" x14ac:dyDescent="0.15">
      <c r="A99" s="69" t="s">
        <v>387</v>
      </c>
      <c r="B99" s="69">
        <v>1</v>
      </c>
      <c r="C99" s="69" t="s">
        <v>388</v>
      </c>
      <c r="D99" s="2">
        <v>97</v>
      </c>
      <c r="E99" s="2" t="s">
        <v>540</v>
      </c>
      <c r="F99" s="49">
        <v>104515</v>
      </c>
    </row>
    <row r="100" spans="1:7" x14ac:dyDescent="0.15">
      <c r="A100" s="69" t="s">
        <v>387</v>
      </c>
      <c r="B100" s="69">
        <v>1</v>
      </c>
      <c r="C100" s="69" t="s">
        <v>388</v>
      </c>
      <c r="D100" s="2">
        <v>98</v>
      </c>
      <c r="E100" s="2" t="s">
        <v>550</v>
      </c>
      <c r="F100" s="49">
        <v>79209</v>
      </c>
    </row>
    <row r="101" spans="1:7" x14ac:dyDescent="0.15">
      <c r="A101" s="69" t="s">
        <v>387</v>
      </c>
      <c r="B101" s="69">
        <v>1</v>
      </c>
      <c r="C101" s="69" t="s">
        <v>415</v>
      </c>
      <c r="D101" s="2">
        <v>99</v>
      </c>
      <c r="E101" s="2" t="s">
        <v>541</v>
      </c>
      <c r="F101" s="49">
        <v>87278</v>
      </c>
    </row>
    <row r="102" spans="1:7" x14ac:dyDescent="0.15">
      <c r="A102" s="69" t="s">
        <v>387</v>
      </c>
      <c r="B102" s="69">
        <v>1</v>
      </c>
      <c r="C102" s="69" t="s">
        <v>415</v>
      </c>
      <c r="D102" s="2">
        <v>100</v>
      </c>
      <c r="E102" s="2" t="s">
        <v>551</v>
      </c>
      <c r="F102" s="49">
        <v>63365</v>
      </c>
    </row>
    <row r="103" spans="1:7" x14ac:dyDescent="0.15">
      <c r="A103" s="69" t="s">
        <v>387</v>
      </c>
      <c r="B103" s="69">
        <v>1</v>
      </c>
      <c r="C103" s="69" t="s">
        <v>389</v>
      </c>
      <c r="D103" s="2">
        <v>101</v>
      </c>
      <c r="E103" s="2" t="s">
        <v>542</v>
      </c>
      <c r="F103" s="49">
        <v>9715</v>
      </c>
    </row>
    <row r="104" spans="1:7" x14ac:dyDescent="0.15">
      <c r="A104" s="69" t="s">
        <v>387</v>
      </c>
      <c r="B104" s="69">
        <v>1</v>
      </c>
      <c r="C104" s="69" t="s">
        <v>389</v>
      </c>
      <c r="D104" s="2">
        <v>102</v>
      </c>
      <c r="E104" s="2" t="s">
        <v>552</v>
      </c>
      <c r="F104" s="49">
        <v>10881</v>
      </c>
    </row>
    <row r="105" spans="1:7" x14ac:dyDescent="0.15">
      <c r="A105" s="69" t="s">
        <v>387</v>
      </c>
      <c r="B105" s="69">
        <v>1</v>
      </c>
      <c r="C105" s="69" t="s">
        <v>390</v>
      </c>
      <c r="D105" s="2">
        <v>103</v>
      </c>
      <c r="E105" s="2" t="s">
        <v>543</v>
      </c>
      <c r="F105" s="49">
        <v>3496</v>
      </c>
    </row>
    <row r="106" spans="1:7" x14ac:dyDescent="0.15">
      <c r="A106" s="69" t="s">
        <v>387</v>
      </c>
      <c r="B106" s="69">
        <v>1</v>
      </c>
      <c r="C106" s="69" t="s">
        <v>390</v>
      </c>
      <c r="D106" s="2">
        <v>104</v>
      </c>
      <c r="E106" s="2" t="s">
        <v>553</v>
      </c>
      <c r="F106" s="49">
        <v>754</v>
      </c>
    </row>
    <row r="107" spans="1:7" x14ac:dyDescent="0.15">
      <c r="A107" s="69" t="s">
        <v>387</v>
      </c>
      <c r="B107" s="69">
        <v>1</v>
      </c>
      <c r="C107" s="69" t="s">
        <v>416</v>
      </c>
      <c r="D107" s="2">
        <v>105</v>
      </c>
      <c r="E107" s="2" t="s">
        <v>544</v>
      </c>
      <c r="F107" s="49">
        <v>0</v>
      </c>
    </row>
    <row r="108" spans="1:7" x14ac:dyDescent="0.15">
      <c r="A108" s="69" t="s">
        <v>387</v>
      </c>
      <c r="B108" s="69">
        <v>1</v>
      </c>
      <c r="C108" s="69" t="s">
        <v>416</v>
      </c>
      <c r="D108" s="2">
        <v>106</v>
      </c>
      <c r="E108" s="2" t="s">
        <v>554</v>
      </c>
      <c r="F108" s="49">
        <v>0</v>
      </c>
    </row>
    <row r="109" spans="1:7" x14ac:dyDescent="0.15">
      <c r="A109" s="69" t="s">
        <v>387</v>
      </c>
      <c r="B109" s="69">
        <v>1</v>
      </c>
      <c r="C109" s="69" t="s">
        <v>417</v>
      </c>
      <c r="D109" s="2">
        <v>107</v>
      </c>
      <c r="E109" s="2" t="s">
        <v>545</v>
      </c>
      <c r="F109" s="49">
        <v>4026</v>
      </c>
    </row>
    <row r="110" spans="1:7" x14ac:dyDescent="0.15">
      <c r="A110" s="69" t="s">
        <v>387</v>
      </c>
      <c r="B110" s="69">
        <v>1</v>
      </c>
      <c r="C110" s="69" t="s">
        <v>417</v>
      </c>
      <c r="D110" s="2">
        <v>108</v>
      </c>
      <c r="E110" s="2" t="s">
        <v>555</v>
      </c>
      <c r="F110" s="49">
        <v>4209</v>
      </c>
    </row>
    <row r="111" spans="1:7" x14ac:dyDescent="0.15">
      <c r="A111" s="69" t="s">
        <v>387</v>
      </c>
      <c r="B111" s="69">
        <v>1</v>
      </c>
      <c r="C111" s="69" t="s">
        <v>418</v>
      </c>
      <c r="D111" s="2">
        <v>109</v>
      </c>
      <c r="E111" s="2" t="s">
        <v>546</v>
      </c>
      <c r="F111" s="49">
        <v>225658</v>
      </c>
    </row>
    <row r="112" spans="1:7" x14ac:dyDescent="0.15">
      <c r="A112" s="69" t="s">
        <v>387</v>
      </c>
      <c r="B112" s="69">
        <v>1</v>
      </c>
      <c r="C112" s="69" t="s">
        <v>418</v>
      </c>
      <c r="D112" s="2">
        <v>110</v>
      </c>
      <c r="E112" s="2" t="s">
        <v>556</v>
      </c>
      <c r="F112" s="49">
        <v>227033</v>
      </c>
    </row>
    <row r="113" spans="1:6" x14ac:dyDescent="0.15">
      <c r="A113" s="69" t="s">
        <v>387</v>
      </c>
      <c r="B113" s="69">
        <v>1</v>
      </c>
      <c r="C113" s="69" t="s">
        <v>419</v>
      </c>
      <c r="D113" s="2">
        <v>111</v>
      </c>
      <c r="E113" s="2" t="s">
        <v>547</v>
      </c>
      <c r="F113" s="49">
        <v>9005</v>
      </c>
    </row>
    <row r="114" spans="1:6" x14ac:dyDescent="0.15">
      <c r="A114" s="69" t="s">
        <v>387</v>
      </c>
      <c r="B114" s="69">
        <v>1</v>
      </c>
      <c r="C114" s="69" t="s">
        <v>419</v>
      </c>
      <c r="D114" s="2">
        <v>112</v>
      </c>
      <c r="E114" s="2" t="s">
        <v>557</v>
      </c>
      <c r="F114" s="49">
        <v>8889</v>
      </c>
    </row>
    <row r="115" spans="1:6" x14ac:dyDescent="0.15">
      <c r="A115" s="69" t="s">
        <v>387</v>
      </c>
      <c r="B115" s="69">
        <v>1</v>
      </c>
      <c r="C115" s="69" t="s">
        <v>415</v>
      </c>
      <c r="D115" s="2">
        <v>113</v>
      </c>
      <c r="E115" s="2" t="s">
        <v>548</v>
      </c>
      <c r="F115" s="49">
        <v>0</v>
      </c>
    </row>
    <row r="116" spans="1:6" x14ac:dyDescent="0.15">
      <c r="A116" s="69" t="s">
        <v>387</v>
      </c>
      <c r="B116" s="69">
        <v>1</v>
      </c>
      <c r="C116" s="69" t="s">
        <v>415</v>
      </c>
      <c r="D116" s="2">
        <v>114</v>
      </c>
      <c r="E116" s="2" t="s">
        <v>558</v>
      </c>
      <c r="F116" s="49">
        <v>0</v>
      </c>
    </row>
    <row r="117" spans="1:6" x14ac:dyDescent="0.15">
      <c r="A117" s="69" t="s">
        <v>387</v>
      </c>
      <c r="B117" s="69">
        <v>2</v>
      </c>
      <c r="C117" s="69"/>
      <c r="D117" s="2">
        <v>115</v>
      </c>
      <c r="E117" s="2" t="s">
        <v>391</v>
      </c>
      <c r="F117" s="49" t="s">
        <v>87</v>
      </c>
    </row>
    <row r="118" spans="1:6" x14ac:dyDescent="0.15">
      <c r="A118" s="69" t="s">
        <v>499</v>
      </c>
      <c r="B118" s="69">
        <v>1</v>
      </c>
      <c r="C118" s="69">
        <v>5</v>
      </c>
      <c r="D118" s="70">
        <v>201</v>
      </c>
      <c r="E118" s="71" t="s">
        <v>500</v>
      </c>
      <c r="F118" s="73">
        <v>197529</v>
      </c>
    </row>
    <row r="119" spans="1:6" x14ac:dyDescent="0.15">
      <c r="A119" s="69" t="s">
        <v>499</v>
      </c>
      <c r="B119" s="69">
        <v>3</v>
      </c>
      <c r="C119" s="69">
        <v>1</v>
      </c>
      <c r="D119" s="70">
        <v>202</v>
      </c>
      <c r="E119" s="71" t="s">
        <v>507</v>
      </c>
      <c r="F119" s="73">
        <v>6370</v>
      </c>
    </row>
    <row r="120" spans="1:6" x14ac:dyDescent="0.15">
      <c r="A120" s="69" t="s">
        <v>499</v>
      </c>
      <c r="B120" s="69">
        <v>3</v>
      </c>
      <c r="C120" s="69">
        <v>2</v>
      </c>
      <c r="D120" s="70">
        <v>203</v>
      </c>
      <c r="E120" s="71" t="s">
        <v>508</v>
      </c>
      <c r="F120" s="73">
        <v>6112</v>
      </c>
    </row>
    <row r="121" spans="1:6" x14ac:dyDescent="0.15">
      <c r="A121" s="69" t="s">
        <v>501</v>
      </c>
      <c r="B121" s="69">
        <v>2</v>
      </c>
      <c r="C121" s="69">
        <v>1</v>
      </c>
      <c r="D121" s="70">
        <v>204</v>
      </c>
      <c r="E121" s="71" t="s">
        <v>502</v>
      </c>
      <c r="F121" s="73" t="s">
        <v>519</v>
      </c>
    </row>
    <row r="122" spans="1:6" x14ac:dyDescent="0.15">
      <c r="A122" s="69" t="s">
        <v>501</v>
      </c>
      <c r="B122" s="69">
        <v>2</v>
      </c>
      <c r="C122" s="69">
        <v>2</v>
      </c>
      <c r="D122" s="70">
        <v>205</v>
      </c>
      <c r="E122" s="71" t="s">
        <v>503</v>
      </c>
      <c r="F122" s="73" t="s">
        <v>520</v>
      </c>
    </row>
    <row r="123" spans="1:6" x14ac:dyDescent="0.15">
      <c r="A123" s="69" t="s">
        <v>501</v>
      </c>
      <c r="B123" s="69">
        <v>2</v>
      </c>
      <c r="C123" s="69">
        <v>3</v>
      </c>
      <c r="D123" s="70">
        <v>206</v>
      </c>
      <c r="E123" s="71" t="s">
        <v>504</v>
      </c>
      <c r="F123" s="73" t="s">
        <v>23</v>
      </c>
    </row>
    <row r="124" spans="1:6" x14ac:dyDescent="0.15">
      <c r="A124" s="69" t="s">
        <v>501</v>
      </c>
      <c r="B124" s="69">
        <v>3</v>
      </c>
      <c r="C124" s="69">
        <v>1</v>
      </c>
      <c r="D124" s="70">
        <v>207</v>
      </c>
      <c r="E124" s="71" t="s">
        <v>506</v>
      </c>
      <c r="F124" s="73">
        <v>290535</v>
      </c>
    </row>
    <row r="125" spans="1:6" x14ac:dyDescent="0.15">
      <c r="A125" s="69" t="s">
        <v>501</v>
      </c>
      <c r="B125" s="69">
        <v>3</v>
      </c>
      <c r="C125" s="416" t="s">
        <v>505</v>
      </c>
      <c r="D125" s="70">
        <v>208</v>
      </c>
      <c r="E125" s="71" t="s">
        <v>509</v>
      </c>
      <c r="F125" s="73" t="s">
        <v>23</v>
      </c>
    </row>
    <row r="126" spans="1:6" x14ac:dyDescent="0.15">
      <c r="F126" s="49"/>
    </row>
    <row r="127" spans="1:6" x14ac:dyDescent="0.15">
      <c r="F127" s="49"/>
    </row>
    <row r="128" spans="1:6" x14ac:dyDescent="0.15">
      <c r="F128" s="49"/>
    </row>
    <row r="129" spans="6:6" x14ac:dyDescent="0.15">
      <c r="F129" s="49" t="s">
        <v>420</v>
      </c>
    </row>
    <row r="130" spans="6:6" x14ac:dyDescent="0.15">
      <c r="F130" s="49"/>
    </row>
    <row r="131" spans="6:6" x14ac:dyDescent="0.15">
      <c r="F131" s="49"/>
    </row>
    <row r="132" spans="6:6" x14ac:dyDescent="0.15">
      <c r="F132" s="49"/>
    </row>
    <row r="133" spans="6:6" x14ac:dyDescent="0.15">
      <c r="F133" s="49"/>
    </row>
    <row r="134" spans="6:6" x14ac:dyDescent="0.15">
      <c r="F134" s="49"/>
    </row>
    <row r="135" spans="6:6" x14ac:dyDescent="0.15">
      <c r="F135" s="49"/>
    </row>
    <row r="136" spans="6:6" x14ac:dyDescent="0.15">
      <c r="F136" s="49"/>
    </row>
    <row r="137" spans="6:6" x14ac:dyDescent="0.15">
      <c r="F137" s="49"/>
    </row>
    <row r="138" spans="6:6" x14ac:dyDescent="0.15">
      <c r="F138" s="49"/>
    </row>
    <row r="139" spans="6:6" x14ac:dyDescent="0.15">
      <c r="F139" s="49"/>
    </row>
    <row r="140" spans="6:6" x14ac:dyDescent="0.15">
      <c r="F140" s="49"/>
    </row>
    <row r="141" spans="6:6" x14ac:dyDescent="0.15">
      <c r="F141" s="49"/>
    </row>
    <row r="142" spans="6:6" x14ac:dyDescent="0.15">
      <c r="F142" s="49"/>
    </row>
    <row r="143" spans="6:6" x14ac:dyDescent="0.15">
      <c r="F143" s="49"/>
    </row>
    <row r="144" spans="6:6" x14ac:dyDescent="0.15">
      <c r="F144" s="49"/>
    </row>
    <row r="145" spans="6:6" x14ac:dyDescent="0.15">
      <c r="F145" s="49"/>
    </row>
    <row r="146" spans="6:6" x14ac:dyDescent="0.15">
      <c r="F146" s="49"/>
    </row>
    <row r="147" spans="6:6" x14ac:dyDescent="0.15">
      <c r="F147" s="49"/>
    </row>
    <row r="148" spans="6:6" x14ac:dyDescent="0.15">
      <c r="F148" s="49"/>
    </row>
    <row r="149" spans="6:6" x14ac:dyDescent="0.15">
      <c r="F149" s="49"/>
    </row>
    <row r="150" spans="6:6" x14ac:dyDescent="0.15">
      <c r="F150" s="49"/>
    </row>
    <row r="151" spans="6:6" x14ac:dyDescent="0.15">
      <c r="F151" s="49"/>
    </row>
    <row r="152" spans="6:6" x14ac:dyDescent="0.15">
      <c r="F152" s="49"/>
    </row>
    <row r="153" spans="6:6" x14ac:dyDescent="0.15">
      <c r="F153" s="49"/>
    </row>
    <row r="154" spans="6:6" x14ac:dyDescent="0.15">
      <c r="F154" s="49"/>
    </row>
    <row r="155" spans="6:6" x14ac:dyDescent="0.15">
      <c r="F155" s="49"/>
    </row>
    <row r="156" spans="6:6" x14ac:dyDescent="0.15">
      <c r="F156" s="49"/>
    </row>
    <row r="157" spans="6:6" x14ac:dyDescent="0.15">
      <c r="F157" s="49"/>
    </row>
    <row r="158" spans="6:6" x14ac:dyDescent="0.15">
      <c r="F158" s="49"/>
    </row>
    <row r="159" spans="6:6" x14ac:dyDescent="0.15">
      <c r="F159" s="49"/>
    </row>
    <row r="160" spans="6:6" x14ac:dyDescent="0.15">
      <c r="F160" s="49"/>
    </row>
    <row r="161" spans="6:6" x14ac:dyDescent="0.15">
      <c r="F161" s="49"/>
    </row>
    <row r="162" spans="6:6" x14ac:dyDescent="0.15">
      <c r="F162" s="49"/>
    </row>
    <row r="163" spans="6:6" x14ac:dyDescent="0.15">
      <c r="F163" s="49"/>
    </row>
    <row r="164" spans="6:6" x14ac:dyDescent="0.15">
      <c r="F164" s="49"/>
    </row>
    <row r="165" spans="6:6" x14ac:dyDescent="0.15">
      <c r="F165" s="49"/>
    </row>
    <row r="166" spans="6:6" x14ac:dyDescent="0.15">
      <c r="F166" s="49"/>
    </row>
    <row r="167" spans="6:6" x14ac:dyDescent="0.15">
      <c r="F167" s="49"/>
    </row>
    <row r="168" spans="6:6" x14ac:dyDescent="0.15">
      <c r="F168" s="49"/>
    </row>
    <row r="169" spans="6:6" x14ac:dyDescent="0.15">
      <c r="F169" s="49"/>
    </row>
    <row r="170" spans="6:6" x14ac:dyDescent="0.15">
      <c r="F170" s="49"/>
    </row>
    <row r="171" spans="6:6" x14ac:dyDescent="0.15">
      <c r="F171" s="49"/>
    </row>
    <row r="172" spans="6:6" x14ac:dyDescent="0.15">
      <c r="F172" s="49"/>
    </row>
    <row r="173" spans="6:6" x14ac:dyDescent="0.15">
      <c r="F173" s="49"/>
    </row>
    <row r="174" spans="6:6" x14ac:dyDescent="0.15">
      <c r="F174" s="49"/>
    </row>
    <row r="175" spans="6:6" x14ac:dyDescent="0.15">
      <c r="F175" s="49"/>
    </row>
    <row r="176" spans="6:6" x14ac:dyDescent="0.15">
      <c r="F176" s="49"/>
    </row>
    <row r="177" spans="6:6" x14ac:dyDescent="0.15">
      <c r="F177" s="49"/>
    </row>
    <row r="178" spans="6:6" x14ac:dyDescent="0.15">
      <c r="F178" s="49"/>
    </row>
    <row r="179" spans="6:6" x14ac:dyDescent="0.15">
      <c r="F179" s="49"/>
    </row>
    <row r="180" spans="6:6" x14ac:dyDescent="0.15">
      <c r="F180" s="49"/>
    </row>
    <row r="181" spans="6:6" x14ac:dyDescent="0.15">
      <c r="F181" s="49"/>
    </row>
    <row r="182" spans="6:6" x14ac:dyDescent="0.15">
      <c r="F182" s="49"/>
    </row>
    <row r="183" spans="6:6" x14ac:dyDescent="0.15">
      <c r="F183" s="49"/>
    </row>
    <row r="184" spans="6:6" x14ac:dyDescent="0.15">
      <c r="F184" s="49"/>
    </row>
    <row r="185" spans="6:6" x14ac:dyDescent="0.15">
      <c r="F185" s="49"/>
    </row>
    <row r="186" spans="6:6" x14ac:dyDescent="0.15">
      <c r="F186" s="49"/>
    </row>
    <row r="187" spans="6:6" x14ac:dyDescent="0.15">
      <c r="F187" s="49"/>
    </row>
    <row r="188" spans="6:6" x14ac:dyDescent="0.15">
      <c r="F188" s="49"/>
    </row>
    <row r="189" spans="6:6" x14ac:dyDescent="0.15">
      <c r="F189" s="49"/>
    </row>
    <row r="190" spans="6:6" x14ac:dyDescent="0.15">
      <c r="F190" s="49"/>
    </row>
    <row r="191" spans="6:6" x14ac:dyDescent="0.15">
      <c r="F191" s="49"/>
    </row>
    <row r="192" spans="6:6" x14ac:dyDescent="0.15">
      <c r="F192" s="49"/>
    </row>
    <row r="193" spans="6:6" x14ac:dyDescent="0.15">
      <c r="F193" s="49"/>
    </row>
    <row r="194" spans="6:6" x14ac:dyDescent="0.15">
      <c r="F194" s="49"/>
    </row>
    <row r="195" spans="6:6" x14ac:dyDescent="0.15">
      <c r="F195" s="49"/>
    </row>
    <row r="196" spans="6:6" x14ac:dyDescent="0.15">
      <c r="F196" s="49"/>
    </row>
    <row r="197" spans="6:6" x14ac:dyDescent="0.15">
      <c r="F197" s="49"/>
    </row>
    <row r="198" spans="6:6" x14ac:dyDescent="0.15">
      <c r="F198" s="49"/>
    </row>
    <row r="199" spans="6:6" x14ac:dyDescent="0.15">
      <c r="F199" s="49"/>
    </row>
    <row r="200" spans="6:6" x14ac:dyDescent="0.15">
      <c r="F200" s="49"/>
    </row>
    <row r="201" spans="6:6" x14ac:dyDescent="0.15">
      <c r="F201" s="49"/>
    </row>
    <row r="202" spans="6:6" x14ac:dyDescent="0.15">
      <c r="F202" s="49"/>
    </row>
    <row r="203" spans="6:6" x14ac:dyDescent="0.15">
      <c r="F203" s="49"/>
    </row>
    <row r="204" spans="6:6" x14ac:dyDescent="0.15">
      <c r="F204" s="49"/>
    </row>
    <row r="205" spans="6:6" x14ac:dyDescent="0.15">
      <c r="F205" s="49"/>
    </row>
    <row r="206" spans="6:6" x14ac:dyDescent="0.15">
      <c r="F206" s="49"/>
    </row>
    <row r="207" spans="6:6" x14ac:dyDescent="0.15">
      <c r="F207" s="49"/>
    </row>
    <row r="208" spans="6:6" x14ac:dyDescent="0.15">
      <c r="F208" s="49"/>
    </row>
    <row r="209" spans="6:6" x14ac:dyDescent="0.15">
      <c r="F209" s="49"/>
    </row>
    <row r="210" spans="6:6" x14ac:dyDescent="0.15">
      <c r="F210" s="49"/>
    </row>
    <row r="211" spans="6:6" x14ac:dyDescent="0.15">
      <c r="F211" s="49"/>
    </row>
    <row r="212" spans="6:6" x14ac:dyDescent="0.15">
      <c r="F212" s="49"/>
    </row>
    <row r="213" spans="6:6" x14ac:dyDescent="0.15">
      <c r="F213" s="49"/>
    </row>
    <row r="214" spans="6:6" x14ac:dyDescent="0.15">
      <c r="F214" s="49"/>
    </row>
    <row r="215" spans="6:6" x14ac:dyDescent="0.15">
      <c r="F215" s="49"/>
    </row>
    <row r="216" spans="6:6" x14ac:dyDescent="0.15">
      <c r="F216" s="49"/>
    </row>
    <row r="217" spans="6:6" x14ac:dyDescent="0.15">
      <c r="F217" s="49"/>
    </row>
    <row r="218" spans="6:6" x14ac:dyDescent="0.15">
      <c r="F218" s="49"/>
    </row>
    <row r="219" spans="6:6" x14ac:dyDescent="0.15">
      <c r="F219" s="49"/>
    </row>
    <row r="220" spans="6:6" x14ac:dyDescent="0.15">
      <c r="F220" s="49"/>
    </row>
    <row r="221" spans="6:6" x14ac:dyDescent="0.15">
      <c r="F221" s="49"/>
    </row>
    <row r="222" spans="6:6" x14ac:dyDescent="0.15">
      <c r="F222" s="49"/>
    </row>
    <row r="223" spans="6:6" x14ac:dyDescent="0.15">
      <c r="F223" s="49"/>
    </row>
    <row r="224" spans="6:6" x14ac:dyDescent="0.15">
      <c r="F224" s="49"/>
    </row>
    <row r="225" spans="6:6" x14ac:dyDescent="0.15">
      <c r="F225" s="49"/>
    </row>
    <row r="226" spans="6:6" x14ac:dyDescent="0.15">
      <c r="F226" s="49"/>
    </row>
    <row r="227" spans="6:6" x14ac:dyDescent="0.15">
      <c r="F227" s="49"/>
    </row>
    <row r="228" spans="6:6" x14ac:dyDescent="0.15">
      <c r="F228" s="49"/>
    </row>
    <row r="229" spans="6:6" x14ac:dyDescent="0.15">
      <c r="F229" s="49"/>
    </row>
    <row r="230" spans="6:6" x14ac:dyDescent="0.15">
      <c r="F230" s="49"/>
    </row>
    <row r="231" spans="6:6" x14ac:dyDescent="0.15">
      <c r="F231" s="49"/>
    </row>
    <row r="232" spans="6:6" x14ac:dyDescent="0.15">
      <c r="F232" s="49"/>
    </row>
    <row r="233" spans="6:6" x14ac:dyDescent="0.15">
      <c r="F233" s="49"/>
    </row>
    <row r="234" spans="6:6" x14ac:dyDescent="0.15">
      <c r="F234" s="49"/>
    </row>
    <row r="235" spans="6:6" x14ac:dyDescent="0.15">
      <c r="F235" s="49"/>
    </row>
    <row r="236" spans="6:6" x14ac:dyDescent="0.15">
      <c r="F236" s="49"/>
    </row>
    <row r="237" spans="6:6" x14ac:dyDescent="0.15">
      <c r="F237" s="49"/>
    </row>
    <row r="238" spans="6:6" x14ac:dyDescent="0.15">
      <c r="F238" s="49"/>
    </row>
    <row r="239" spans="6:6" x14ac:dyDescent="0.15">
      <c r="F239" s="49"/>
    </row>
    <row r="240" spans="6:6" x14ac:dyDescent="0.15">
      <c r="F240" s="49"/>
    </row>
    <row r="241" spans="6:6" x14ac:dyDescent="0.15">
      <c r="F241" s="49"/>
    </row>
    <row r="242" spans="6:6" x14ac:dyDescent="0.15">
      <c r="F242" s="49"/>
    </row>
    <row r="243" spans="6:6" x14ac:dyDescent="0.15">
      <c r="F243" s="49"/>
    </row>
    <row r="244" spans="6:6" x14ac:dyDescent="0.15">
      <c r="F244" s="49"/>
    </row>
    <row r="245" spans="6:6" x14ac:dyDescent="0.15">
      <c r="F245" s="49"/>
    </row>
    <row r="246" spans="6:6" x14ac:dyDescent="0.15">
      <c r="F246" s="49"/>
    </row>
    <row r="247" spans="6:6" x14ac:dyDescent="0.15">
      <c r="F247" s="49"/>
    </row>
    <row r="248" spans="6:6" x14ac:dyDescent="0.15">
      <c r="F248" s="49"/>
    </row>
    <row r="249" spans="6:6" x14ac:dyDescent="0.15">
      <c r="F249" s="49"/>
    </row>
    <row r="250" spans="6:6" x14ac:dyDescent="0.15">
      <c r="F250" s="49"/>
    </row>
    <row r="251" spans="6:6" x14ac:dyDescent="0.15">
      <c r="F251" s="49"/>
    </row>
    <row r="252" spans="6:6" x14ac:dyDescent="0.15">
      <c r="F252" s="49"/>
    </row>
    <row r="253" spans="6:6" x14ac:dyDescent="0.15">
      <c r="F253" s="49"/>
    </row>
    <row r="254" spans="6:6" x14ac:dyDescent="0.15">
      <c r="F254" s="49"/>
    </row>
    <row r="255" spans="6:6" x14ac:dyDescent="0.15">
      <c r="F255" s="49"/>
    </row>
    <row r="256" spans="6:6" x14ac:dyDescent="0.15">
      <c r="F256" s="49"/>
    </row>
    <row r="257" spans="6:6" x14ac:dyDescent="0.15">
      <c r="F257" s="49"/>
    </row>
    <row r="258" spans="6:6" x14ac:dyDescent="0.15">
      <c r="F258" s="49"/>
    </row>
    <row r="259" spans="6:6" x14ac:dyDescent="0.15">
      <c r="F259" s="49"/>
    </row>
    <row r="260" spans="6:6" x14ac:dyDescent="0.15">
      <c r="F260" s="49"/>
    </row>
    <row r="261" spans="6:6" x14ac:dyDescent="0.15">
      <c r="F261" s="49"/>
    </row>
    <row r="262" spans="6:6" x14ac:dyDescent="0.15">
      <c r="F262" s="49"/>
    </row>
    <row r="263" spans="6:6" x14ac:dyDescent="0.15">
      <c r="F263" s="49"/>
    </row>
    <row r="264" spans="6:6" x14ac:dyDescent="0.15">
      <c r="F264" s="49"/>
    </row>
    <row r="265" spans="6:6" x14ac:dyDescent="0.15">
      <c r="F265" s="49"/>
    </row>
    <row r="266" spans="6:6" x14ac:dyDescent="0.15">
      <c r="F266" s="49"/>
    </row>
    <row r="267" spans="6:6" x14ac:dyDescent="0.15">
      <c r="F267" s="49"/>
    </row>
    <row r="268" spans="6:6" x14ac:dyDescent="0.15">
      <c r="F268" s="49"/>
    </row>
    <row r="269" spans="6:6" x14ac:dyDescent="0.15">
      <c r="F269" s="49"/>
    </row>
    <row r="270" spans="6:6" x14ac:dyDescent="0.15">
      <c r="F270" s="49"/>
    </row>
    <row r="271" spans="6:6" x14ac:dyDescent="0.15">
      <c r="F271" s="49"/>
    </row>
    <row r="272" spans="6:6" x14ac:dyDescent="0.15">
      <c r="F272" s="49"/>
    </row>
    <row r="273" spans="6:6" x14ac:dyDescent="0.15">
      <c r="F273" s="49"/>
    </row>
    <row r="274" spans="6:6" x14ac:dyDescent="0.15">
      <c r="F274" s="49"/>
    </row>
    <row r="275" spans="6:6" x14ac:dyDescent="0.15">
      <c r="F275" s="49"/>
    </row>
    <row r="276" spans="6:6" x14ac:dyDescent="0.15">
      <c r="F276" s="49"/>
    </row>
    <row r="277" spans="6:6" x14ac:dyDescent="0.15">
      <c r="F277" s="49"/>
    </row>
    <row r="278" spans="6:6" x14ac:dyDescent="0.15">
      <c r="F278" s="49"/>
    </row>
    <row r="279" spans="6:6" x14ac:dyDescent="0.15">
      <c r="F279" s="49"/>
    </row>
    <row r="280" spans="6:6" x14ac:dyDescent="0.15">
      <c r="F280" s="49"/>
    </row>
    <row r="281" spans="6:6" x14ac:dyDescent="0.15">
      <c r="F281" s="49"/>
    </row>
    <row r="282" spans="6:6" x14ac:dyDescent="0.15">
      <c r="F282" s="49"/>
    </row>
    <row r="283" spans="6:6" x14ac:dyDescent="0.15">
      <c r="F283" s="49"/>
    </row>
    <row r="284" spans="6:6" x14ac:dyDescent="0.15">
      <c r="F284" s="49"/>
    </row>
    <row r="285" spans="6:6" x14ac:dyDescent="0.15">
      <c r="F285" s="49"/>
    </row>
    <row r="286" spans="6:6" x14ac:dyDescent="0.15">
      <c r="F286" s="49"/>
    </row>
    <row r="287" spans="6:6" x14ac:dyDescent="0.15">
      <c r="F287" s="49"/>
    </row>
    <row r="288" spans="6:6" x14ac:dyDescent="0.15">
      <c r="F288" s="49"/>
    </row>
    <row r="289" spans="6:6" x14ac:dyDescent="0.15">
      <c r="F289" s="49"/>
    </row>
    <row r="290" spans="6:6" x14ac:dyDescent="0.15">
      <c r="F290" s="49"/>
    </row>
    <row r="291" spans="6:6" x14ac:dyDescent="0.15">
      <c r="F291" s="49"/>
    </row>
    <row r="292" spans="6:6" x14ac:dyDescent="0.15">
      <c r="F292" s="49"/>
    </row>
    <row r="293" spans="6:6" x14ac:dyDescent="0.15">
      <c r="F293" s="49"/>
    </row>
    <row r="294" spans="6:6" x14ac:dyDescent="0.15">
      <c r="F294" s="49"/>
    </row>
    <row r="295" spans="6:6" x14ac:dyDescent="0.15">
      <c r="F295" s="49"/>
    </row>
    <row r="296" spans="6:6" x14ac:dyDescent="0.15">
      <c r="F296" s="49"/>
    </row>
    <row r="297" spans="6:6" x14ac:dyDescent="0.15">
      <c r="F297" s="49"/>
    </row>
    <row r="298" spans="6:6" x14ac:dyDescent="0.15">
      <c r="F298" s="49"/>
    </row>
    <row r="299" spans="6:6" x14ac:dyDescent="0.15">
      <c r="F299" s="49"/>
    </row>
    <row r="300" spans="6:6" x14ac:dyDescent="0.15">
      <c r="F300" s="49"/>
    </row>
    <row r="301" spans="6:6" x14ac:dyDescent="0.15">
      <c r="F301" s="49"/>
    </row>
    <row r="302" spans="6:6" x14ac:dyDescent="0.15">
      <c r="F302" s="49"/>
    </row>
    <row r="303" spans="6:6" x14ac:dyDescent="0.15">
      <c r="F303" s="49"/>
    </row>
    <row r="304" spans="6:6" x14ac:dyDescent="0.15">
      <c r="F304" s="49"/>
    </row>
    <row r="305" spans="6:6" x14ac:dyDescent="0.15">
      <c r="F305" s="49"/>
    </row>
    <row r="306" spans="6:6" x14ac:dyDescent="0.15">
      <c r="F306" s="49"/>
    </row>
    <row r="307" spans="6:6" x14ac:dyDescent="0.15">
      <c r="F307" s="49"/>
    </row>
    <row r="308" spans="6:6" x14ac:dyDescent="0.15">
      <c r="F308" s="49"/>
    </row>
    <row r="309" spans="6:6" x14ac:dyDescent="0.15">
      <c r="F309" s="49"/>
    </row>
    <row r="310" spans="6:6" x14ac:dyDescent="0.15">
      <c r="F310" s="49"/>
    </row>
    <row r="311" spans="6:6" x14ac:dyDescent="0.15">
      <c r="F311" s="49"/>
    </row>
    <row r="312" spans="6:6" x14ac:dyDescent="0.15">
      <c r="F312" s="49"/>
    </row>
  </sheetData>
  <mergeCells count="1">
    <mergeCell ref="D1:F1"/>
  </mergeCells>
  <phoneticPr fontId="2"/>
  <printOptions horizontalCentered="1" verticalCentered="1"/>
  <pageMargins left="0.51181102362204722" right="0.23622047244094491" top="0.39370078740157483" bottom="0" header="0.27559055118110237" footer="0.23622047244094491"/>
  <pageSetup paperSize="9" scale="49" orientation="portrait" r:id="rId1"/>
  <headerFooter alignWithMargins="0">
    <oddHeader>&amp;C&amp;"ＭＳ Ｐゴシック,太字"&amp;16&amp;A&amp;R&amp;9
公共図書館調査（平成２７年度）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FF00"/>
    <pageSetUpPr fitToPage="1"/>
  </sheetPr>
  <dimension ref="A1:S75"/>
  <sheetViews>
    <sheetView showZeros="0" zoomScale="85" zoomScaleNormal="85" zoomScaleSheetLayoutView="80" workbookViewId="0">
      <selection activeCell="B3" sqref="B3"/>
    </sheetView>
  </sheetViews>
  <sheetFormatPr defaultRowHeight="13.5" x14ac:dyDescent="0.15"/>
  <cols>
    <col min="1" max="1" width="4" style="10" customWidth="1"/>
    <col min="2" max="2" width="11.25" style="10" customWidth="1"/>
    <col min="3" max="3" width="8.75" style="11" customWidth="1"/>
    <col min="4" max="4" width="27" style="10" customWidth="1"/>
    <col min="5" max="5" width="2.625" style="10" customWidth="1"/>
    <col min="6" max="6" width="8.125" style="1046" customWidth="1"/>
    <col min="7" max="7" width="27.75" style="10" customWidth="1"/>
    <col min="8" max="8" width="14" style="10" customWidth="1"/>
    <col min="9" max="9" width="14" style="81" customWidth="1"/>
    <col min="10" max="16384" width="9" style="10"/>
  </cols>
  <sheetData>
    <row r="1" spans="1:19" ht="15" customHeight="1" x14ac:dyDescent="0.15">
      <c r="A1" s="1218" t="s">
        <v>493</v>
      </c>
      <c r="B1" s="1219" t="s">
        <v>137</v>
      </c>
      <c r="C1" s="1237" t="s">
        <v>222</v>
      </c>
      <c r="D1" s="1237" t="s">
        <v>162</v>
      </c>
      <c r="E1" s="1227" t="s">
        <v>163</v>
      </c>
      <c r="F1" s="1228"/>
      <c r="G1" s="1233" t="s">
        <v>21</v>
      </c>
      <c r="H1" s="1233" t="s">
        <v>22</v>
      </c>
      <c r="I1" s="1235" t="s">
        <v>492</v>
      </c>
    </row>
    <row r="2" spans="1:19" ht="15" customHeight="1" thickBot="1" x14ac:dyDescent="0.2">
      <c r="A2" s="1218"/>
      <c r="B2" s="1220"/>
      <c r="C2" s="1238"/>
      <c r="D2" s="1238"/>
      <c r="E2" s="1229"/>
      <c r="F2" s="1230"/>
      <c r="G2" s="1234"/>
      <c r="H2" s="1234"/>
      <c r="I2" s="1236"/>
    </row>
    <row r="3" spans="1:19" s="77" customFormat="1" ht="15" customHeight="1" x14ac:dyDescent="0.15">
      <c r="A3" s="76"/>
      <c r="B3" s="1025" t="s">
        <v>39</v>
      </c>
      <c r="C3" s="12" t="s">
        <v>6</v>
      </c>
      <c r="D3" s="327" t="s">
        <v>392</v>
      </c>
      <c r="E3" s="1071" t="s">
        <v>799</v>
      </c>
      <c r="F3" s="984" t="s">
        <v>801</v>
      </c>
      <c r="G3" s="379" t="s">
        <v>802</v>
      </c>
      <c r="H3" s="12" t="s">
        <v>396</v>
      </c>
      <c r="I3" s="328" t="s">
        <v>397</v>
      </c>
    </row>
    <row r="4" spans="1:19" s="77" customFormat="1" ht="15" customHeight="1" x14ac:dyDescent="0.15">
      <c r="A4" s="76"/>
      <c r="B4" s="1224" t="s">
        <v>40</v>
      </c>
      <c r="C4" s="91" t="s">
        <v>491</v>
      </c>
      <c r="D4" s="113" t="s">
        <v>858</v>
      </c>
      <c r="E4" s="1072" t="s">
        <v>798</v>
      </c>
      <c r="F4" s="1030" t="s">
        <v>570</v>
      </c>
      <c r="G4" s="102" t="s">
        <v>281</v>
      </c>
      <c r="H4" s="91" t="s">
        <v>284</v>
      </c>
      <c r="I4" s="93" t="s">
        <v>286</v>
      </c>
      <c r="R4" s="77">
        <v>0</v>
      </c>
      <c r="S4" s="77">
        <v>0</v>
      </c>
    </row>
    <row r="5" spans="1:19" s="77" customFormat="1" ht="15" customHeight="1" x14ac:dyDescent="0.15">
      <c r="A5" s="76"/>
      <c r="B5" s="1225"/>
      <c r="C5" s="92" t="s">
        <v>490</v>
      </c>
      <c r="D5" s="114" t="s">
        <v>859</v>
      </c>
      <c r="E5" s="170" t="s">
        <v>798</v>
      </c>
      <c r="F5" s="1031" t="s">
        <v>571</v>
      </c>
      <c r="G5" s="103" t="s">
        <v>817</v>
      </c>
      <c r="H5" s="92" t="s">
        <v>421</v>
      </c>
      <c r="I5" s="94" t="s">
        <v>422</v>
      </c>
      <c r="R5" s="77">
        <v>0</v>
      </c>
      <c r="S5" s="77">
        <v>0</v>
      </c>
    </row>
    <row r="6" spans="1:19" s="77" customFormat="1" ht="15" customHeight="1" x14ac:dyDescent="0.15">
      <c r="A6" s="76"/>
      <c r="B6" s="1225"/>
      <c r="C6" s="92" t="s">
        <v>489</v>
      </c>
      <c r="D6" s="114" t="s">
        <v>860</v>
      </c>
      <c r="E6" s="170" t="s">
        <v>798</v>
      </c>
      <c r="F6" s="1031" t="s">
        <v>573</v>
      </c>
      <c r="G6" s="103" t="s">
        <v>818</v>
      </c>
      <c r="H6" s="92" t="s">
        <v>423</v>
      </c>
      <c r="I6" s="94" t="s">
        <v>423</v>
      </c>
      <c r="R6" s="77">
        <v>0</v>
      </c>
      <c r="S6" s="77">
        <v>0</v>
      </c>
    </row>
    <row r="7" spans="1:19" s="77" customFormat="1" ht="15" customHeight="1" x14ac:dyDescent="0.15">
      <c r="A7" s="76"/>
      <c r="B7" s="1225"/>
      <c r="C7" s="92" t="s">
        <v>488</v>
      </c>
      <c r="D7" s="114" t="s">
        <v>861</v>
      </c>
      <c r="E7" s="170" t="s">
        <v>798</v>
      </c>
      <c r="F7" s="1031" t="s">
        <v>574</v>
      </c>
      <c r="G7" s="103" t="s">
        <v>424</v>
      </c>
      <c r="H7" s="92" t="s">
        <v>425</v>
      </c>
      <c r="I7" s="94" t="s">
        <v>425</v>
      </c>
    </row>
    <row r="8" spans="1:19" s="77" customFormat="1" ht="15" customHeight="1" x14ac:dyDescent="0.15">
      <c r="A8" s="76"/>
      <c r="B8" s="1225"/>
      <c r="C8" s="92" t="s">
        <v>487</v>
      </c>
      <c r="D8" s="114" t="s">
        <v>862</v>
      </c>
      <c r="E8" s="170" t="s">
        <v>798</v>
      </c>
      <c r="F8" s="1031" t="s">
        <v>575</v>
      </c>
      <c r="G8" s="103" t="s">
        <v>819</v>
      </c>
      <c r="H8" s="92" t="s">
        <v>426</v>
      </c>
      <c r="I8" s="94" t="s">
        <v>87</v>
      </c>
    </row>
    <row r="9" spans="1:19" s="77" customFormat="1" ht="15" customHeight="1" x14ac:dyDescent="0.15">
      <c r="A9" s="76"/>
      <c r="B9" s="1225"/>
      <c r="C9" s="92" t="s">
        <v>486</v>
      </c>
      <c r="D9" s="114" t="s">
        <v>863</v>
      </c>
      <c r="E9" s="170" t="s">
        <v>798</v>
      </c>
      <c r="F9" s="1031" t="s">
        <v>577</v>
      </c>
      <c r="G9" s="103" t="s">
        <v>820</v>
      </c>
      <c r="H9" s="92" t="s">
        <v>578</v>
      </c>
      <c r="I9" s="94" t="s">
        <v>579</v>
      </c>
    </row>
    <row r="10" spans="1:19" s="77" customFormat="1" ht="15" customHeight="1" x14ac:dyDescent="0.15">
      <c r="A10" s="76"/>
      <c r="B10" s="1225"/>
      <c r="C10" s="92" t="s">
        <v>485</v>
      </c>
      <c r="D10" s="114" t="s">
        <v>864</v>
      </c>
      <c r="E10" s="170" t="s">
        <v>798</v>
      </c>
      <c r="F10" s="1031" t="s">
        <v>580</v>
      </c>
      <c r="G10" s="103" t="s">
        <v>427</v>
      </c>
      <c r="H10" s="92" t="s">
        <v>581</v>
      </c>
      <c r="I10" s="94" t="s">
        <v>87</v>
      </c>
    </row>
    <row r="11" spans="1:19" s="77" customFormat="1" ht="15" customHeight="1" x14ac:dyDescent="0.15">
      <c r="A11" s="76"/>
      <c r="B11" s="1225"/>
      <c r="C11" s="92" t="s">
        <v>92</v>
      </c>
      <c r="D11" s="114" t="s">
        <v>865</v>
      </c>
      <c r="E11" s="170" t="s">
        <v>798</v>
      </c>
      <c r="F11" s="1031" t="s">
        <v>582</v>
      </c>
      <c r="G11" s="103" t="s">
        <v>821</v>
      </c>
      <c r="H11" s="92" t="s">
        <v>428</v>
      </c>
      <c r="I11" s="94" t="s">
        <v>428</v>
      </c>
    </row>
    <row r="12" spans="1:19" s="77" customFormat="1" ht="15" customHeight="1" x14ac:dyDescent="0.15">
      <c r="A12" s="76"/>
      <c r="B12" s="1226"/>
      <c r="C12" s="90" t="s">
        <v>15</v>
      </c>
      <c r="D12" s="115" t="s">
        <v>866</v>
      </c>
      <c r="E12" s="781" t="s">
        <v>798</v>
      </c>
      <c r="F12" s="1032" t="s">
        <v>583</v>
      </c>
      <c r="G12" s="104" t="s">
        <v>429</v>
      </c>
      <c r="H12" s="90" t="s">
        <v>584</v>
      </c>
      <c r="I12" s="95" t="s">
        <v>87</v>
      </c>
    </row>
    <row r="13" spans="1:19" s="77" customFormat="1" ht="15" customHeight="1" x14ac:dyDescent="0.15">
      <c r="A13" s="76"/>
      <c r="B13" s="1221" t="s">
        <v>41</v>
      </c>
      <c r="C13" s="96" t="s">
        <v>484</v>
      </c>
      <c r="D13" s="116" t="s">
        <v>867</v>
      </c>
      <c r="E13" s="788" t="s">
        <v>798</v>
      </c>
      <c r="F13" s="1033" t="s">
        <v>587</v>
      </c>
      <c r="G13" s="105" t="s">
        <v>822</v>
      </c>
      <c r="H13" s="96" t="s">
        <v>430</v>
      </c>
      <c r="I13" s="97" t="s">
        <v>431</v>
      </c>
    </row>
    <row r="14" spans="1:19" s="77" customFormat="1" ht="15" customHeight="1" x14ac:dyDescent="0.15">
      <c r="A14" s="76"/>
      <c r="B14" s="1222"/>
      <c r="C14" s="98" t="s">
        <v>190</v>
      </c>
      <c r="D14" s="117" t="s">
        <v>868</v>
      </c>
      <c r="E14" s="783" t="s">
        <v>798</v>
      </c>
      <c r="F14" s="1034" t="s">
        <v>591</v>
      </c>
      <c r="G14" s="106" t="s">
        <v>825</v>
      </c>
      <c r="H14" s="98" t="s">
        <v>436</v>
      </c>
      <c r="I14" s="99" t="s">
        <v>437</v>
      </c>
    </row>
    <row r="15" spans="1:19" s="77" customFormat="1" ht="15" customHeight="1" x14ac:dyDescent="0.15">
      <c r="A15" s="76"/>
      <c r="B15" s="1222"/>
      <c r="C15" s="98" t="s">
        <v>221</v>
      </c>
      <c r="D15" s="117" t="s">
        <v>869</v>
      </c>
      <c r="E15" s="783" t="s">
        <v>798</v>
      </c>
      <c r="F15" s="1034" t="s">
        <v>589</v>
      </c>
      <c r="G15" s="106" t="s">
        <v>823</v>
      </c>
      <c r="H15" s="98" t="s">
        <v>432</v>
      </c>
      <c r="I15" s="99" t="s">
        <v>433</v>
      </c>
    </row>
    <row r="16" spans="1:19" s="77" customFormat="1" ht="15" customHeight="1" x14ac:dyDescent="0.15">
      <c r="A16" s="78"/>
      <c r="B16" s="1222"/>
      <c r="C16" s="98" t="s">
        <v>172</v>
      </c>
      <c r="D16" s="117" t="s">
        <v>870</v>
      </c>
      <c r="E16" s="783" t="s">
        <v>798</v>
      </c>
      <c r="F16" s="1034" t="s">
        <v>590</v>
      </c>
      <c r="G16" s="106" t="s">
        <v>824</v>
      </c>
      <c r="H16" s="98" t="s">
        <v>434</v>
      </c>
      <c r="I16" s="99" t="s">
        <v>435</v>
      </c>
    </row>
    <row r="17" spans="1:9" s="77" customFormat="1" ht="15" customHeight="1" x14ac:dyDescent="0.15">
      <c r="A17" s="79"/>
      <c r="B17" s="1222"/>
      <c r="C17" s="98" t="s">
        <v>216</v>
      </c>
      <c r="D17" s="117" t="s">
        <v>871</v>
      </c>
      <c r="E17" s="783" t="s">
        <v>798</v>
      </c>
      <c r="F17" s="1034" t="s">
        <v>594</v>
      </c>
      <c r="G17" s="106" t="s">
        <v>827</v>
      </c>
      <c r="H17" s="98" t="s">
        <v>438</v>
      </c>
      <c r="I17" s="99" t="s">
        <v>439</v>
      </c>
    </row>
    <row r="18" spans="1:9" s="77" customFormat="1" ht="15" customHeight="1" x14ac:dyDescent="0.15">
      <c r="A18" s="76"/>
      <c r="B18" s="1223"/>
      <c r="C18" s="100" t="s">
        <v>217</v>
      </c>
      <c r="D18" s="118" t="s">
        <v>872</v>
      </c>
      <c r="E18" s="796" t="s">
        <v>798</v>
      </c>
      <c r="F18" s="1035" t="s">
        <v>592</v>
      </c>
      <c r="G18" s="107" t="s">
        <v>826</v>
      </c>
      <c r="H18" s="100" t="s">
        <v>440</v>
      </c>
      <c r="I18" s="101" t="s">
        <v>593</v>
      </c>
    </row>
    <row r="19" spans="1:9" s="77" customFormat="1" ht="15" customHeight="1" x14ac:dyDescent="0.15">
      <c r="A19" s="76"/>
      <c r="B19" s="1224" t="s">
        <v>42</v>
      </c>
      <c r="C19" s="91" t="s">
        <v>483</v>
      </c>
      <c r="D19" s="113" t="s">
        <v>873</v>
      </c>
      <c r="E19" s="1072" t="s">
        <v>798</v>
      </c>
      <c r="F19" s="1030" t="s">
        <v>595</v>
      </c>
      <c r="G19" s="102" t="s">
        <v>441</v>
      </c>
      <c r="H19" s="91" t="s">
        <v>442</v>
      </c>
      <c r="I19" s="93" t="s">
        <v>443</v>
      </c>
    </row>
    <row r="20" spans="1:9" s="77" customFormat="1" ht="15" customHeight="1" x14ac:dyDescent="0.15">
      <c r="A20" s="76"/>
      <c r="B20" s="1225"/>
      <c r="C20" s="92" t="s">
        <v>17</v>
      </c>
      <c r="D20" s="114" t="s">
        <v>874</v>
      </c>
      <c r="E20" s="170" t="s">
        <v>798</v>
      </c>
      <c r="F20" s="1031" t="s">
        <v>596</v>
      </c>
      <c r="G20" s="103" t="s">
        <v>828</v>
      </c>
      <c r="H20" s="92" t="s">
        <v>444</v>
      </c>
      <c r="I20" s="94" t="s">
        <v>445</v>
      </c>
    </row>
    <row r="21" spans="1:9" s="77" customFormat="1" ht="15" customHeight="1" x14ac:dyDescent="0.15">
      <c r="A21" s="76"/>
      <c r="B21" s="1225"/>
      <c r="C21" s="92" t="s">
        <v>18</v>
      </c>
      <c r="D21" s="114" t="s">
        <v>875</v>
      </c>
      <c r="E21" s="170" t="s">
        <v>798</v>
      </c>
      <c r="F21" s="1031" t="s">
        <v>597</v>
      </c>
      <c r="G21" s="103" t="s">
        <v>598</v>
      </c>
      <c r="H21" s="92" t="s">
        <v>599</v>
      </c>
      <c r="I21" s="94" t="s">
        <v>576</v>
      </c>
    </row>
    <row r="22" spans="1:9" s="77" customFormat="1" ht="15" customHeight="1" x14ac:dyDescent="0.15">
      <c r="A22" s="76"/>
      <c r="B22" s="1226"/>
      <c r="C22" s="90" t="s">
        <v>19</v>
      </c>
      <c r="D22" s="115" t="s">
        <v>876</v>
      </c>
      <c r="E22" s="781" t="s">
        <v>798</v>
      </c>
      <c r="F22" s="1032" t="s">
        <v>600</v>
      </c>
      <c r="G22" s="104" t="s">
        <v>601</v>
      </c>
      <c r="H22" s="90" t="s">
        <v>602</v>
      </c>
      <c r="I22" s="95" t="s">
        <v>603</v>
      </c>
    </row>
    <row r="23" spans="1:9" s="77" customFormat="1" ht="15" customHeight="1" x14ac:dyDescent="0.15">
      <c r="A23" s="76"/>
      <c r="B23" s="88" t="s">
        <v>43</v>
      </c>
      <c r="C23" s="12" t="s">
        <v>482</v>
      </c>
      <c r="D23" s="119" t="s">
        <v>877</v>
      </c>
      <c r="E23" s="1073" t="s">
        <v>798</v>
      </c>
      <c r="F23" s="1036" t="s">
        <v>604</v>
      </c>
      <c r="G23" s="108" t="s">
        <v>803</v>
      </c>
      <c r="H23" s="52" t="s">
        <v>605</v>
      </c>
      <c r="I23" s="97" t="s">
        <v>606</v>
      </c>
    </row>
    <row r="24" spans="1:9" s="77" customFormat="1" ht="15" customHeight="1" x14ac:dyDescent="0.15">
      <c r="A24" s="76"/>
      <c r="B24" s="110" t="s">
        <v>44</v>
      </c>
      <c r="C24" s="43" t="s">
        <v>481</v>
      </c>
      <c r="D24" s="120" t="s">
        <v>878</v>
      </c>
      <c r="E24" s="1074" t="s">
        <v>798</v>
      </c>
      <c r="F24" s="1037" t="s">
        <v>608</v>
      </c>
      <c r="G24" s="109" t="s">
        <v>829</v>
      </c>
      <c r="H24" s="89" t="s">
        <v>609</v>
      </c>
      <c r="I24" s="93" t="s">
        <v>610</v>
      </c>
    </row>
    <row r="25" spans="1:9" s="77" customFormat="1" ht="15" customHeight="1" x14ac:dyDescent="0.15">
      <c r="A25" s="76"/>
      <c r="B25" s="1221" t="s">
        <v>45</v>
      </c>
      <c r="C25" s="96" t="s">
        <v>480</v>
      </c>
      <c r="D25" s="116" t="s">
        <v>879</v>
      </c>
      <c r="E25" s="788" t="s">
        <v>798</v>
      </c>
      <c r="F25" s="1033" t="s">
        <v>611</v>
      </c>
      <c r="G25" s="105" t="s">
        <v>830</v>
      </c>
      <c r="H25" s="96" t="s">
        <v>612</v>
      </c>
      <c r="I25" s="97" t="s">
        <v>613</v>
      </c>
    </row>
    <row r="26" spans="1:9" s="77" customFormat="1" ht="15" customHeight="1" x14ac:dyDescent="0.15">
      <c r="A26" s="76"/>
      <c r="B26" s="1222"/>
      <c r="C26" s="98" t="s">
        <v>20</v>
      </c>
      <c r="D26" s="117" t="s">
        <v>880</v>
      </c>
      <c r="E26" s="783" t="s">
        <v>798</v>
      </c>
      <c r="F26" s="1034" t="s">
        <v>614</v>
      </c>
      <c r="G26" s="106" t="s">
        <v>831</v>
      </c>
      <c r="H26" s="98" t="s">
        <v>615</v>
      </c>
      <c r="I26" s="99" t="s">
        <v>616</v>
      </c>
    </row>
    <row r="27" spans="1:9" s="77" customFormat="1" ht="15" customHeight="1" x14ac:dyDescent="0.15">
      <c r="A27" s="76"/>
      <c r="B27" s="1223"/>
      <c r="C27" s="100" t="s">
        <v>91</v>
      </c>
      <c r="D27" s="118" t="s">
        <v>881</v>
      </c>
      <c r="E27" s="796" t="s">
        <v>798</v>
      </c>
      <c r="F27" s="1035" t="s">
        <v>617</v>
      </c>
      <c r="G27" s="107" t="s">
        <v>618</v>
      </c>
      <c r="H27" s="100" t="s">
        <v>619</v>
      </c>
      <c r="I27" s="101" t="s">
        <v>619</v>
      </c>
    </row>
    <row r="28" spans="1:9" s="77" customFormat="1" ht="15" customHeight="1" x14ac:dyDescent="0.15">
      <c r="A28" s="76"/>
      <c r="B28" s="111" t="s">
        <v>46</v>
      </c>
      <c r="C28" s="44" t="s">
        <v>479</v>
      </c>
      <c r="D28" s="120" t="s">
        <v>882</v>
      </c>
      <c r="E28" s="1074" t="s">
        <v>798</v>
      </c>
      <c r="F28" s="1037" t="s">
        <v>620</v>
      </c>
      <c r="G28" s="109" t="s">
        <v>832</v>
      </c>
      <c r="H28" s="89" t="s">
        <v>621</v>
      </c>
      <c r="I28" s="93" t="s">
        <v>622</v>
      </c>
    </row>
    <row r="29" spans="1:9" s="77" customFormat="1" ht="15" customHeight="1" x14ac:dyDescent="0.15">
      <c r="A29" s="76"/>
      <c r="B29" s="667" t="s">
        <v>47</v>
      </c>
      <c r="C29" s="96" t="s">
        <v>478</v>
      </c>
      <c r="D29" s="116" t="s">
        <v>883</v>
      </c>
      <c r="E29" s="788" t="s">
        <v>798</v>
      </c>
      <c r="F29" s="1033" t="s">
        <v>623</v>
      </c>
      <c r="G29" s="105" t="s">
        <v>624</v>
      </c>
      <c r="H29" s="96" t="s">
        <v>625</v>
      </c>
      <c r="I29" s="97" t="s">
        <v>626</v>
      </c>
    </row>
    <row r="30" spans="1:9" s="77" customFormat="1" ht="15" customHeight="1" x14ac:dyDescent="0.15">
      <c r="A30" s="76"/>
      <c r="B30" s="1173" t="s">
        <v>48</v>
      </c>
      <c r="C30" s="91" t="s">
        <v>477</v>
      </c>
      <c r="D30" s="113" t="s">
        <v>884</v>
      </c>
      <c r="E30" s="1072" t="s">
        <v>798</v>
      </c>
      <c r="F30" s="1030" t="s">
        <v>627</v>
      </c>
      <c r="G30" s="102" t="s">
        <v>840</v>
      </c>
      <c r="H30" s="91" t="s">
        <v>628</v>
      </c>
      <c r="I30" s="93" t="s">
        <v>629</v>
      </c>
    </row>
    <row r="31" spans="1:9" s="77" customFormat="1" ht="15" customHeight="1" x14ac:dyDescent="0.15">
      <c r="A31" s="76"/>
      <c r="B31" s="1221" t="s">
        <v>49</v>
      </c>
      <c r="C31" s="96" t="s">
        <v>476</v>
      </c>
      <c r="D31" s="116" t="s">
        <v>885</v>
      </c>
      <c r="E31" s="788" t="s">
        <v>798</v>
      </c>
      <c r="F31" s="1033" t="s">
        <v>630</v>
      </c>
      <c r="G31" s="105" t="s">
        <v>842</v>
      </c>
      <c r="H31" s="96" t="s">
        <v>631</v>
      </c>
      <c r="I31" s="97" t="s">
        <v>632</v>
      </c>
    </row>
    <row r="32" spans="1:9" s="77" customFormat="1" ht="15" customHeight="1" x14ac:dyDescent="0.15">
      <c r="A32" s="76"/>
      <c r="B32" s="1222"/>
      <c r="C32" s="98" t="s">
        <v>36</v>
      </c>
      <c r="D32" s="117" t="s">
        <v>886</v>
      </c>
      <c r="E32" s="783" t="s">
        <v>798</v>
      </c>
      <c r="F32" s="1034" t="s">
        <v>633</v>
      </c>
      <c r="G32" s="106" t="s">
        <v>843</v>
      </c>
      <c r="H32" s="98" t="s">
        <v>634</v>
      </c>
      <c r="I32" s="99" t="s">
        <v>635</v>
      </c>
    </row>
    <row r="33" spans="1:9" s="77" customFormat="1" ht="15" customHeight="1" x14ac:dyDescent="0.15">
      <c r="A33" s="76"/>
      <c r="B33" s="1223"/>
      <c r="C33" s="100" t="s">
        <v>37</v>
      </c>
      <c r="D33" s="118" t="s">
        <v>887</v>
      </c>
      <c r="E33" s="796" t="s">
        <v>798</v>
      </c>
      <c r="F33" s="1035" t="s">
        <v>636</v>
      </c>
      <c r="G33" s="107" t="s">
        <v>637</v>
      </c>
      <c r="H33" s="100" t="s">
        <v>638</v>
      </c>
      <c r="I33" s="101" t="s">
        <v>639</v>
      </c>
    </row>
    <row r="34" spans="1:9" s="77" customFormat="1" ht="15" customHeight="1" x14ac:dyDescent="0.15">
      <c r="A34" s="76"/>
      <c r="B34" s="1244" t="s">
        <v>64</v>
      </c>
      <c r="C34" s="366" t="s">
        <v>29</v>
      </c>
      <c r="D34" s="120" t="s">
        <v>888</v>
      </c>
      <c r="E34" s="1074" t="s">
        <v>798</v>
      </c>
      <c r="F34" s="1037" t="s">
        <v>643</v>
      </c>
      <c r="G34" s="109" t="s">
        <v>833</v>
      </c>
      <c r="H34" s="89" t="s">
        <v>644</v>
      </c>
      <c r="I34" s="370" t="s">
        <v>645</v>
      </c>
    </row>
    <row r="35" spans="1:9" s="77" customFormat="1" ht="15" customHeight="1" x14ac:dyDescent="0.15">
      <c r="A35" s="76"/>
      <c r="B35" s="1245"/>
      <c r="C35" s="92" t="s">
        <v>455</v>
      </c>
      <c r="D35" s="114" t="s">
        <v>889</v>
      </c>
      <c r="E35" s="170" t="s">
        <v>798</v>
      </c>
      <c r="F35" s="1031" t="s">
        <v>640</v>
      </c>
      <c r="G35" s="103" t="s">
        <v>641</v>
      </c>
      <c r="H35" s="92" t="s">
        <v>642</v>
      </c>
      <c r="I35" s="94" t="s">
        <v>1064</v>
      </c>
    </row>
    <row r="36" spans="1:9" s="77" customFormat="1" ht="15" customHeight="1" x14ac:dyDescent="0.15">
      <c r="A36" s="76"/>
      <c r="B36" s="1246"/>
      <c r="C36" s="366" t="s">
        <v>456</v>
      </c>
      <c r="D36" s="367" t="s">
        <v>890</v>
      </c>
      <c r="E36" s="1075" t="s">
        <v>798</v>
      </c>
      <c r="F36" s="1038" t="s">
        <v>646</v>
      </c>
      <c r="G36" s="368" t="s">
        <v>1062</v>
      </c>
      <c r="H36" s="366" t="s">
        <v>1063</v>
      </c>
      <c r="I36" s="371" t="s">
        <v>1064</v>
      </c>
    </row>
    <row r="37" spans="1:9" s="77" customFormat="1" ht="15" customHeight="1" x14ac:dyDescent="0.15">
      <c r="A37" s="76"/>
      <c r="B37" s="1221" t="s">
        <v>50</v>
      </c>
      <c r="C37" s="96" t="s">
        <v>97</v>
      </c>
      <c r="D37" s="116" t="s">
        <v>891</v>
      </c>
      <c r="E37" s="788" t="s">
        <v>798</v>
      </c>
      <c r="F37" s="1033" t="s">
        <v>647</v>
      </c>
      <c r="G37" s="105" t="s">
        <v>808</v>
      </c>
      <c r="H37" s="96" t="s">
        <v>648</v>
      </c>
      <c r="I37" s="97" t="s">
        <v>649</v>
      </c>
    </row>
    <row r="38" spans="1:9" s="77" customFormat="1" ht="15" customHeight="1" x14ac:dyDescent="0.15">
      <c r="A38" s="76"/>
      <c r="B38" s="1222"/>
      <c r="C38" s="98" t="s">
        <v>32</v>
      </c>
      <c r="D38" s="117" t="s">
        <v>892</v>
      </c>
      <c r="E38" s="783" t="s">
        <v>798</v>
      </c>
      <c r="F38" s="1034" t="s">
        <v>657</v>
      </c>
      <c r="G38" s="106" t="s">
        <v>658</v>
      </c>
      <c r="H38" s="98" t="s">
        <v>659</v>
      </c>
      <c r="I38" s="99" t="s">
        <v>660</v>
      </c>
    </row>
    <row r="39" spans="1:9" s="77" customFormat="1" ht="15" customHeight="1" x14ac:dyDescent="0.15">
      <c r="A39" s="76"/>
      <c r="B39" s="1222"/>
      <c r="C39" s="98" t="s">
        <v>226</v>
      </c>
      <c r="D39" s="117" t="s">
        <v>893</v>
      </c>
      <c r="E39" s="783" t="s">
        <v>798</v>
      </c>
      <c r="F39" s="1034" t="s">
        <v>650</v>
      </c>
      <c r="G39" s="106" t="s">
        <v>809</v>
      </c>
      <c r="H39" s="98" t="s">
        <v>651</v>
      </c>
      <c r="I39" s="99" t="s">
        <v>652</v>
      </c>
    </row>
    <row r="40" spans="1:9" s="77" customFormat="1" ht="15" customHeight="1" x14ac:dyDescent="0.15">
      <c r="A40" s="76"/>
      <c r="B40" s="1223"/>
      <c r="C40" s="100" t="s">
        <v>223</v>
      </c>
      <c r="D40" s="118" t="s">
        <v>894</v>
      </c>
      <c r="E40" s="796" t="s">
        <v>798</v>
      </c>
      <c r="F40" s="1035" t="s">
        <v>653</v>
      </c>
      <c r="G40" s="107" t="s">
        <v>654</v>
      </c>
      <c r="H40" s="100" t="s">
        <v>655</v>
      </c>
      <c r="I40" s="101" t="s">
        <v>656</v>
      </c>
    </row>
    <row r="41" spans="1:9" s="77" customFormat="1" ht="15" customHeight="1" x14ac:dyDescent="0.15">
      <c r="A41" s="76"/>
      <c r="B41" s="1244" t="s">
        <v>52</v>
      </c>
      <c r="C41" s="91" t="s">
        <v>498</v>
      </c>
      <c r="D41" s="113" t="s">
        <v>895</v>
      </c>
      <c r="E41" s="1072" t="s">
        <v>798</v>
      </c>
      <c r="F41" s="1030" t="s">
        <v>685</v>
      </c>
      <c r="G41" s="102" t="s">
        <v>834</v>
      </c>
      <c r="H41" s="91" t="s">
        <v>686</v>
      </c>
      <c r="I41" s="93" t="s">
        <v>687</v>
      </c>
    </row>
    <row r="42" spans="1:9" s="77" customFormat="1" ht="15" customHeight="1" x14ac:dyDescent="0.15">
      <c r="A42" s="76"/>
      <c r="B42" s="1245"/>
      <c r="C42" s="92" t="s">
        <v>191</v>
      </c>
      <c r="D42" s="114" t="s">
        <v>896</v>
      </c>
      <c r="E42" s="170" t="s">
        <v>798</v>
      </c>
      <c r="F42" s="1031" t="s">
        <v>661</v>
      </c>
      <c r="G42" s="359" t="s">
        <v>835</v>
      </c>
      <c r="H42" s="92" t="s">
        <v>662</v>
      </c>
      <c r="I42" s="94" t="s">
        <v>663</v>
      </c>
    </row>
    <row r="43" spans="1:9" s="77" customFormat="1" ht="15" customHeight="1" x14ac:dyDescent="0.15">
      <c r="A43" s="76"/>
      <c r="B43" s="1245"/>
      <c r="C43" s="372" t="s">
        <v>38</v>
      </c>
      <c r="D43" s="373" t="s">
        <v>897</v>
      </c>
      <c r="E43" s="1076" t="s">
        <v>798</v>
      </c>
      <c r="F43" s="1039" t="s">
        <v>665</v>
      </c>
      <c r="G43" s="374" t="s">
        <v>666</v>
      </c>
      <c r="H43" s="372" t="s">
        <v>667</v>
      </c>
      <c r="I43" s="375" t="s">
        <v>668</v>
      </c>
    </row>
    <row r="44" spans="1:9" s="77" customFormat="1" ht="15" customHeight="1" x14ac:dyDescent="0.15">
      <c r="A44" s="76"/>
      <c r="B44" s="1245"/>
      <c r="C44" s="92" t="s">
        <v>457</v>
      </c>
      <c r="D44" s="114" t="s">
        <v>898</v>
      </c>
      <c r="E44" s="170" t="s">
        <v>798</v>
      </c>
      <c r="F44" s="1031" t="s">
        <v>673</v>
      </c>
      <c r="G44" s="103" t="s">
        <v>674</v>
      </c>
      <c r="H44" s="92" t="s">
        <v>675</v>
      </c>
      <c r="I44" s="94" t="s">
        <v>676</v>
      </c>
    </row>
    <row r="45" spans="1:9" s="77" customFormat="1" ht="15" customHeight="1" x14ac:dyDescent="0.15">
      <c r="A45" s="76"/>
      <c r="B45" s="1245"/>
      <c r="C45" s="92" t="s">
        <v>458</v>
      </c>
      <c r="D45" s="114" t="s">
        <v>899</v>
      </c>
      <c r="E45" s="170" t="s">
        <v>798</v>
      </c>
      <c r="F45" s="1031" t="s">
        <v>669</v>
      </c>
      <c r="G45" s="103" t="s">
        <v>670</v>
      </c>
      <c r="H45" s="92" t="s">
        <v>671</v>
      </c>
      <c r="I45" s="94" t="s">
        <v>672</v>
      </c>
    </row>
    <row r="46" spans="1:9" s="77" customFormat="1" ht="15" customHeight="1" x14ac:dyDescent="0.15">
      <c r="A46" s="76"/>
      <c r="B46" s="1245"/>
      <c r="C46" s="92" t="s">
        <v>459</v>
      </c>
      <c r="D46" s="114" t="s">
        <v>900</v>
      </c>
      <c r="E46" s="170" t="s">
        <v>798</v>
      </c>
      <c r="F46" s="1031" t="s">
        <v>677</v>
      </c>
      <c r="G46" s="103" t="s">
        <v>678</v>
      </c>
      <c r="H46" s="92" t="s">
        <v>679</v>
      </c>
      <c r="I46" s="94" t="s">
        <v>680</v>
      </c>
    </row>
    <row r="47" spans="1:9" s="77" customFormat="1" ht="15" customHeight="1" x14ac:dyDescent="0.15">
      <c r="A47" s="76"/>
      <c r="B47" s="1246"/>
      <c r="C47" s="366" t="s">
        <v>460</v>
      </c>
      <c r="D47" s="367" t="s">
        <v>901</v>
      </c>
      <c r="E47" s="1075" t="s">
        <v>798</v>
      </c>
      <c r="F47" s="1038" t="s">
        <v>681</v>
      </c>
      <c r="G47" s="368" t="s">
        <v>682</v>
      </c>
      <c r="H47" s="366" t="s">
        <v>683</v>
      </c>
      <c r="I47" s="369" t="s">
        <v>684</v>
      </c>
    </row>
    <row r="48" spans="1:9" s="77" customFormat="1" ht="15" customHeight="1" x14ac:dyDescent="0.15">
      <c r="A48" s="76"/>
      <c r="B48" s="1247" t="s">
        <v>53</v>
      </c>
      <c r="C48" s="96" t="s">
        <v>30</v>
      </c>
      <c r="D48" s="116" t="s">
        <v>902</v>
      </c>
      <c r="E48" s="788" t="s">
        <v>798</v>
      </c>
      <c r="F48" s="1033" t="s">
        <v>804</v>
      </c>
      <c r="G48" s="105" t="s">
        <v>805</v>
      </c>
      <c r="H48" s="96" t="s">
        <v>806</v>
      </c>
      <c r="I48" s="97" t="s">
        <v>807</v>
      </c>
    </row>
    <row r="49" spans="1:9" s="77" customFormat="1" ht="15" customHeight="1" x14ac:dyDescent="0.15">
      <c r="A49" s="76"/>
      <c r="B49" s="1248"/>
      <c r="C49" s="98" t="s">
        <v>33</v>
      </c>
      <c r="D49" s="117" t="s">
        <v>903</v>
      </c>
      <c r="E49" s="783" t="s">
        <v>798</v>
      </c>
      <c r="F49" s="1034" t="s">
        <v>564</v>
      </c>
      <c r="G49" s="106" t="s">
        <v>810</v>
      </c>
      <c r="H49" s="98" t="s">
        <v>0</v>
      </c>
      <c r="I49" s="99" t="s">
        <v>1</v>
      </c>
    </row>
    <row r="50" spans="1:9" s="77" customFormat="1" ht="15" customHeight="1" x14ac:dyDescent="0.15">
      <c r="A50" s="76"/>
      <c r="B50" s="1248"/>
      <c r="C50" s="98" t="s">
        <v>34</v>
      </c>
      <c r="D50" s="117" t="s">
        <v>904</v>
      </c>
      <c r="E50" s="783" t="s">
        <v>798</v>
      </c>
      <c r="F50" s="1034" t="s">
        <v>689</v>
      </c>
      <c r="G50" s="106" t="s">
        <v>690</v>
      </c>
      <c r="H50" s="98" t="s">
        <v>691</v>
      </c>
      <c r="I50" s="99" t="s">
        <v>692</v>
      </c>
    </row>
    <row r="51" spans="1:9" s="77" customFormat="1" ht="15" customHeight="1" x14ac:dyDescent="0.15">
      <c r="A51" s="76"/>
      <c r="B51" s="1248"/>
      <c r="C51" s="98" t="s">
        <v>475</v>
      </c>
      <c r="D51" s="117" t="s">
        <v>905</v>
      </c>
      <c r="E51" s="783" t="s">
        <v>798</v>
      </c>
      <c r="F51" s="1034" t="s">
        <v>693</v>
      </c>
      <c r="G51" s="106" t="s">
        <v>694</v>
      </c>
      <c r="H51" s="98" t="s">
        <v>695</v>
      </c>
      <c r="I51" s="99" t="s">
        <v>696</v>
      </c>
    </row>
    <row r="52" spans="1:9" s="77" customFormat="1" ht="15" customHeight="1" x14ac:dyDescent="0.15">
      <c r="A52" s="76"/>
      <c r="B52" s="1248"/>
      <c r="C52" s="98" t="s">
        <v>35</v>
      </c>
      <c r="D52" s="382" t="s">
        <v>906</v>
      </c>
      <c r="E52" s="1077" t="s">
        <v>798</v>
      </c>
      <c r="F52" s="1034" t="s">
        <v>697</v>
      </c>
      <c r="G52" s="383" t="s">
        <v>698</v>
      </c>
      <c r="H52" s="98" t="s">
        <v>699</v>
      </c>
      <c r="I52" s="384" t="s">
        <v>700</v>
      </c>
    </row>
    <row r="53" spans="1:9" s="77" customFormat="1" ht="15" customHeight="1" x14ac:dyDescent="0.15">
      <c r="A53" s="76"/>
      <c r="B53" s="1249"/>
      <c r="C53" s="12" t="s">
        <v>494</v>
      </c>
      <c r="D53" s="118" t="s">
        <v>907</v>
      </c>
      <c r="E53" s="1078" t="s">
        <v>798</v>
      </c>
      <c r="F53" s="1040" t="s">
        <v>701</v>
      </c>
      <c r="G53" s="107" t="s">
        <v>702</v>
      </c>
      <c r="H53" s="12" t="s">
        <v>703</v>
      </c>
      <c r="I53" s="101" t="s">
        <v>704</v>
      </c>
    </row>
    <row r="54" spans="1:9" s="77" customFormat="1" ht="15" customHeight="1" x14ac:dyDescent="0.15">
      <c r="A54" s="76"/>
      <c r="B54" s="1224" t="s">
        <v>230</v>
      </c>
      <c r="C54" s="91" t="s">
        <v>474</v>
      </c>
      <c r="D54" s="113" t="s">
        <v>908</v>
      </c>
      <c r="E54" s="1072" t="s">
        <v>798</v>
      </c>
      <c r="F54" s="1030" t="s">
        <v>708</v>
      </c>
      <c r="G54" s="102" t="s">
        <v>857</v>
      </c>
      <c r="H54" s="91" t="s">
        <v>709</v>
      </c>
      <c r="I54" s="93" t="s">
        <v>709</v>
      </c>
    </row>
    <row r="55" spans="1:9" s="77" customFormat="1" ht="15" customHeight="1" x14ac:dyDescent="0.15">
      <c r="A55" s="76"/>
      <c r="B55" s="1242"/>
      <c r="C55" s="153" t="s">
        <v>231</v>
      </c>
      <c r="D55" s="114" t="s">
        <v>909</v>
      </c>
      <c r="E55" s="170" t="s">
        <v>798</v>
      </c>
      <c r="F55" s="1031" t="s">
        <v>705</v>
      </c>
      <c r="G55" s="103" t="s">
        <v>836</v>
      </c>
      <c r="H55" s="92" t="s">
        <v>706</v>
      </c>
      <c r="I55" s="94" t="s">
        <v>707</v>
      </c>
    </row>
    <row r="56" spans="1:9" s="77" customFormat="1" ht="15" customHeight="1" x14ac:dyDescent="0.15">
      <c r="A56" s="76"/>
      <c r="B56" s="1243"/>
      <c r="C56" s="90" t="s">
        <v>204</v>
      </c>
      <c r="D56" s="115" t="s">
        <v>910</v>
      </c>
      <c r="E56" s="781" t="s">
        <v>798</v>
      </c>
      <c r="F56" s="1032" t="s">
        <v>710</v>
      </c>
      <c r="G56" s="104" t="s">
        <v>711</v>
      </c>
      <c r="H56" s="90" t="s">
        <v>712</v>
      </c>
      <c r="I56" s="95" t="s">
        <v>713</v>
      </c>
    </row>
    <row r="57" spans="1:9" s="77" customFormat="1" ht="15" customHeight="1" x14ac:dyDescent="0.15">
      <c r="A57" s="76"/>
      <c r="B57" s="1221" t="s">
        <v>54</v>
      </c>
      <c r="C57" s="96" t="s">
        <v>473</v>
      </c>
      <c r="D57" s="116" t="s">
        <v>911</v>
      </c>
      <c r="E57" s="788" t="s">
        <v>798</v>
      </c>
      <c r="F57" s="1033" t="s">
        <v>714</v>
      </c>
      <c r="G57" s="105" t="s">
        <v>812</v>
      </c>
      <c r="H57" s="96" t="s">
        <v>715</v>
      </c>
      <c r="I57" s="97" t="s">
        <v>716</v>
      </c>
    </row>
    <row r="58" spans="1:9" s="77" customFormat="1" ht="15" customHeight="1" x14ac:dyDescent="0.15">
      <c r="A58" s="76"/>
      <c r="B58" s="1243"/>
      <c r="C58" s="100" t="s">
        <v>472</v>
      </c>
      <c r="D58" s="118" t="s">
        <v>912</v>
      </c>
      <c r="E58" s="796" t="s">
        <v>798</v>
      </c>
      <c r="F58" s="1035" t="s">
        <v>717</v>
      </c>
      <c r="G58" s="107" t="s">
        <v>813</v>
      </c>
      <c r="H58" s="100" t="s">
        <v>718</v>
      </c>
      <c r="I58" s="101" t="s">
        <v>719</v>
      </c>
    </row>
    <row r="59" spans="1:9" s="77" customFormat="1" ht="15" customHeight="1" x14ac:dyDescent="0.15">
      <c r="A59" s="76"/>
      <c r="B59" s="111" t="s">
        <v>55</v>
      </c>
      <c r="C59" s="44" t="s">
        <v>471</v>
      </c>
      <c r="D59" s="120" t="s">
        <v>913</v>
      </c>
      <c r="E59" s="1079" t="s">
        <v>799</v>
      </c>
      <c r="F59" s="1047" t="s">
        <v>568</v>
      </c>
      <c r="G59" s="109" t="s">
        <v>848</v>
      </c>
      <c r="H59" s="89" t="s">
        <v>2</v>
      </c>
      <c r="I59" s="93" t="s">
        <v>3</v>
      </c>
    </row>
    <row r="60" spans="1:9" s="77" customFormat="1" ht="15" customHeight="1" x14ac:dyDescent="0.15">
      <c r="A60" s="76"/>
      <c r="B60" s="112" t="s">
        <v>56</v>
      </c>
      <c r="C60" s="9" t="s">
        <v>470</v>
      </c>
      <c r="D60" s="119" t="s">
        <v>914</v>
      </c>
      <c r="E60" s="1073" t="s">
        <v>798</v>
      </c>
      <c r="F60" s="1036" t="s">
        <v>720</v>
      </c>
      <c r="G60" s="108" t="s">
        <v>721</v>
      </c>
      <c r="H60" s="52" t="s">
        <v>722</v>
      </c>
      <c r="I60" s="97" t="s">
        <v>723</v>
      </c>
    </row>
    <row r="61" spans="1:9" s="77" customFormat="1" ht="15" customHeight="1" x14ac:dyDescent="0.15">
      <c r="A61" s="76"/>
      <c r="B61" s="111" t="s">
        <v>57</v>
      </c>
      <c r="C61" s="44" t="s">
        <v>224</v>
      </c>
      <c r="D61" s="120" t="s">
        <v>915</v>
      </c>
      <c r="E61" s="1074" t="s">
        <v>798</v>
      </c>
      <c r="F61" s="1037" t="s">
        <v>724</v>
      </c>
      <c r="G61" s="109" t="s">
        <v>814</v>
      </c>
      <c r="H61" s="89" t="s">
        <v>725</v>
      </c>
      <c r="I61" s="93" t="s">
        <v>726</v>
      </c>
    </row>
    <row r="62" spans="1:9" s="77" customFormat="1" ht="15" customHeight="1" x14ac:dyDescent="0.15">
      <c r="A62" s="76"/>
      <c r="B62" s="112" t="s">
        <v>58</v>
      </c>
      <c r="C62" s="9" t="s">
        <v>227</v>
      </c>
      <c r="D62" s="119" t="s">
        <v>916</v>
      </c>
      <c r="E62" s="1073" t="s">
        <v>798</v>
      </c>
      <c r="F62" s="1036" t="s">
        <v>727</v>
      </c>
      <c r="G62" s="108" t="s">
        <v>815</v>
      </c>
      <c r="H62" s="52" t="s">
        <v>728</v>
      </c>
      <c r="I62" s="97" t="s">
        <v>729</v>
      </c>
    </row>
    <row r="63" spans="1:9" s="77" customFormat="1" ht="15" customHeight="1" x14ac:dyDescent="0.15">
      <c r="A63" s="76"/>
      <c r="B63" s="111" t="s">
        <v>59</v>
      </c>
      <c r="C63" s="44" t="s">
        <v>225</v>
      </c>
      <c r="D63" s="120" t="s">
        <v>917</v>
      </c>
      <c r="E63" s="1074" t="s">
        <v>798</v>
      </c>
      <c r="F63" s="1037" t="s">
        <v>730</v>
      </c>
      <c r="G63" s="109" t="s">
        <v>844</v>
      </c>
      <c r="H63" s="89" t="s">
        <v>731</v>
      </c>
      <c r="I63" s="93" t="s">
        <v>732</v>
      </c>
    </row>
    <row r="64" spans="1:9" s="77" customFormat="1" ht="15" customHeight="1" x14ac:dyDescent="0.15">
      <c r="A64" s="76"/>
      <c r="B64" s="112" t="s">
        <v>60</v>
      </c>
      <c r="C64" s="9" t="s">
        <v>469</v>
      </c>
      <c r="D64" s="119" t="s">
        <v>918</v>
      </c>
      <c r="E64" s="1073" t="s">
        <v>798</v>
      </c>
      <c r="F64" s="1036" t="s">
        <v>733</v>
      </c>
      <c r="G64" s="108" t="s">
        <v>734</v>
      </c>
      <c r="H64" s="52" t="s">
        <v>735</v>
      </c>
      <c r="I64" s="97" t="s">
        <v>736</v>
      </c>
    </row>
    <row r="65" spans="1:9" s="77" customFormat="1" ht="15" customHeight="1" x14ac:dyDescent="0.15">
      <c r="A65" s="76"/>
      <c r="B65" s="490" t="s">
        <v>514</v>
      </c>
      <c r="C65" s="491" t="s">
        <v>515</v>
      </c>
      <c r="D65" s="492" t="s">
        <v>919</v>
      </c>
      <c r="E65" s="1079" t="s">
        <v>799</v>
      </c>
      <c r="F65" s="1047" t="s">
        <v>737</v>
      </c>
      <c r="G65" s="494" t="s">
        <v>797</v>
      </c>
      <c r="H65" s="493" t="s">
        <v>738</v>
      </c>
      <c r="I65" s="495" t="s">
        <v>738</v>
      </c>
    </row>
    <row r="66" spans="1:9" s="77" customFormat="1" ht="15" customHeight="1" x14ac:dyDescent="0.15">
      <c r="A66" s="76"/>
      <c r="B66" s="112" t="s">
        <v>61</v>
      </c>
      <c r="C66" s="9" t="s">
        <v>218</v>
      </c>
      <c r="D66" s="119" t="s">
        <v>920</v>
      </c>
      <c r="E66" s="1073" t="s">
        <v>798</v>
      </c>
      <c r="F66" s="1036" t="s">
        <v>739</v>
      </c>
      <c r="G66" s="108" t="s">
        <v>845</v>
      </c>
      <c r="H66" s="52" t="s">
        <v>740</v>
      </c>
      <c r="I66" s="97" t="s">
        <v>741</v>
      </c>
    </row>
    <row r="67" spans="1:9" s="77" customFormat="1" ht="15" customHeight="1" x14ac:dyDescent="0.15">
      <c r="A67" s="76"/>
      <c r="B67" s="1239" t="s">
        <v>62</v>
      </c>
      <c r="C67" s="496" t="s">
        <v>51</v>
      </c>
      <c r="D67" s="497" t="s">
        <v>921</v>
      </c>
      <c r="E67" s="1080" t="s">
        <v>798</v>
      </c>
      <c r="F67" s="1041" t="s">
        <v>922</v>
      </c>
      <c r="G67" s="498" t="s">
        <v>923</v>
      </c>
      <c r="H67" s="496" t="s">
        <v>749</v>
      </c>
      <c r="I67" s="495" t="s">
        <v>750</v>
      </c>
    </row>
    <row r="68" spans="1:9" s="77" customFormat="1" ht="15" customHeight="1" x14ac:dyDescent="0.15">
      <c r="A68" s="76"/>
      <c r="B68" s="1240"/>
      <c r="C68" s="499" t="s">
        <v>468</v>
      </c>
      <c r="D68" s="500" t="s">
        <v>924</v>
      </c>
      <c r="E68" s="1081" t="s">
        <v>798</v>
      </c>
      <c r="F68" s="1042" t="s">
        <v>742</v>
      </c>
      <c r="G68" s="501" t="s">
        <v>837</v>
      </c>
      <c r="H68" s="499" t="s">
        <v>743</v>
      </c>
      <c r="I68" s="502" t="s">
        <v>744</v>
      </c>
    </row>
    <row r="69" spans="1:9" s="77" customFormat="1" ht="15" customHeight="1" x14ac:dyDescent="0.15">
      <c r="A69" s="76"/>
      <c r="B69" s="1241"/>
      <c r="C69" s="503" t="s">
        <v>219</v>
      </c>
      <c r="D69" s="504" t="s">
        <v>925</v>
      </c>
      <c r="E69" s="1082" t="s">
        <v>798</v>
      </c>
      <c r="F69" s="1043" t="s">
        <v>745</v>
      </c>
      <c r="G69" s="505" t="s">
        <v>746</v>
      </c>
      <c r="H69" s="503" t="s">
        <v>747</v>
      </c>
      <c r="I69" s="506" t="s">
        <v>748</v>
      </c>
    </row>
    <row r="70" spans="1:9" s="77" customFormat="1" ht="15" customHeight="1" x14ac:dyDescent="0.15">
      <c r="A70" s="76"/>
      <c r="B70" s="1231" t="s">
        <v>93</v>
      </c>
      <c r="C70" s="507" t="s">
        <v>467</v>
      </c>
      <c r="D70" s="116" t="s">
        <v>926</v>
      </c>
      <c r="E70" s="788" t="s">
        <v>798</v>
      </c>
      <c r="F70" s="1033" t="s">
        <v>751</v>
      </c>
      <c r="G70" s="105" t="s">
        <v>838</v>
      </c>
      <c r="H70" s="96" t="s">
        <v>752</v>
      </c>
      <c r="I70" s="97" t="s">
        <v>753</v>
      </c>
    </row>
    <row r="71" spans="1:9" s="77" customFormat="1" ht="15" customHeight="1" x14ac:dyDescent="0.15">
      <c r="A71" s="76"/>
      <c r="B71" s="1232"/>
      <c r="C71" s="100" t="s">
        <v>466</v>
      </c>
      <c r="D71" s="118" t="s">
        <v>927</v>
      </c>
      <c r="E71" s="796" t="s">
        <v>798</v>
      </c>
      <c r="F71" s="1035" t="s">
        <v>754</v>
      </c>
      <c r="G71" s="107" t="s">
        <v>839</v>
      </c>
      <c r="H71" s="100" t="s">
        <v>755</v>
      </c>
      <c r="I71" s="101" t="s">
        <v>756</v>
      </c>
    </row>
    <row r="72" spans="1:9" x14ac:dyDescent="0.15">
      <c r="A72" s="80"/>
      <c r="B72" s="490" t="s">
        <v>31</v>
      </c>
      <c r="C72" s="491" t="s">
        <v>465</v>
      </c>
      <c r="D72" s="492" t="s">
        <v>928</v>
      </c>
      <c r="E72" s="1079" t="s">
        <v>798</v>
      </c>
      <c r="F72" s="1044" t="s">
        <v>757</v>
      </c>
      <c r="G72" s="494" t="s">
        <v>758</v>
      </c>
      <c r="H72" s="493" t="s">
        <v>759</v>
      </c>
      <c r="I72" s="495" t="s">
        <v>760</v>
      </c>
    </row>
    <row r="73" spans="1:9" ht="14.25" thickBot="1" x14ac:dyDescent="0.2">
      <c r="A73" s="80"/>
      <c r="B73" s="508" t="s">
        <v>31</v>
      </c>
      <c r="C73" s="509" t="s">
        <v>464</v>
      </c>
      <c r="D73" s="510" t="s">
        <v>929</v>
      </c>
      <c r="E73" s="1083" t="s">
        <v>798</v>
      </c>
      <c r="F73" s="1045" t="s">
        <v>761</v>
      </c>
      <c r="G73" s="512" t="s">
        <v>762</v>
      </c>
      <c r="H73" s="511" t="s">
        <v>763</v>
      </c>
      <c r="I73" s="513" t="s">
        <v>764</v>
      </c>
    </row>
    <row r="74" spans="1:9" x14ac:dyDescent="0.15">
      <c r="C74" s="10"/>
      <c r="F74" s="65"/>
      <c r="I74" s="10"/>
    </row>
    <row r="75" spans="1:9" x14ac:dyDescent="0.15">
      <c r="C75" s="10"/>
      <c r="F75" s="65"/>
      <c r="I75" s="10"/>
    </row>
  </sheetData>
  <mergeCells count="21">
    <mergeCell ref="E1:F2"/>
    <mergeCell ref="B70:B71"/>
    <mergeCell ref="H1:H2"/>
    <mergeCell ref="I1:I2"/>
    <mergeCell ref="D1:D2"/>
    <mergeCell ref="C1:C2"/>
    <mergeCell ref="G1:G2"/>
    <mergeCell ref="B31:B33"/>
    <mergeCell ref="B19:B22"/>
    <mergeCell ref="B67:B69"/>
    <mergeCell ref="B54:B56"/>
    <mergeCell ref="B57:B58"/>
    <mergeCell ref="B37:B40"/>
    <mergeCell ref="B34:B36"/>
    <mergeCell ref="B41:B47"/>
    <mergeCell ref="B48:B53"/>
    <mergeCell ref="A1:A2"/>
    <mergeCell ref="B1:B2"/>
    <mergeCell ref="B13:B18"/>
    <mergeCell ref="B4:B12"/>
    <mergeCell ref="B25:B27"/>
  </mergeCells>
  <phoneticPr fontId="2"/>
  <printOptions horizontalCentered="1" verticalCentered="1"/>
  <pageMargins left="0.51181102362204722" right="0.23622047244094491" top="0.39370078740157483" bottom="0" header="0.19685039370078741" footer="0"/>
  <pageSetup paperSize="9" scale="79" orientation="portrait" r:id="rId1"/>
  <headerFooter alignWithMargins="0">
    <oddHeader>&amp;C&amp;"ＭＳ Ｐゴシック,太字"&amp;16公共図書館一覧&amp;R&amp;9
公共図書館調査（２０２４年度）</oddHeader>
    <oddFooter>&amp;C- 1 -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FF00"/>
    <pageSetUpPr fitToPage="1"/>
  </sheetPr>
  <dimension ref="A1:U91"/>
  <sheetViews>
    <sheetView zoomScaleNormal="100" workbookViewId="0">
      <selection activeCell="E3" sqref="E3"/>
    </sheetView>
  </sheetViews>
  <sheetFormatPr defaultRowHeight="13.5" x14ac:dyDescent="0.15"/>
  <cols>
    <col min="1" max="1" width="2.75" style="5" customWidth="1"/>
    <col min="2" max="2" width="9.375" style="5" customWidth="1"/>
    <col min="3" max="3" width="5.5" style="10" customWidth="1"/>
    <col min="4" max="4" width="12.875" style="5" customWidth="1"/>
    <col min="5" max="5" width="26.75" style="5" customWidth="1"/>
    <col min="6" max="6" width="23.625" style="5" customWidth="1"/>
    <col min="7" max="7" width="29.125" style="5" customWidth="1"/>
    <col min="8" max="8" width="9.5" style="18" customWidth="1"/>
    <col min="9" max="9" width="2.5" style="55" customWidth="1"/>
    <col min="10" max="10" width="9.625" style="460" customWidth="1"/>
    <col min="11" max="11" width="8.75" style="42" customWidth="1"/>
    <col min="12" max="12" width="4.625" style="13" customWidth="1"/>
    <col min="13" max="13" width="3.75" style="13" customWidth="1"/>
    <col min="14" max="14" width="6.75" style="13" customWidth="1"/>
    <col min="15" max="15" width="10.625" style="5" customWidth="1"/>
    <col min="16" max="16384" width="9" style="5"/>
  </cols>
  <sheetData>
    <row r="1" spans="1:21" s="7" customFormat="1" ht="18" customHeight="1" x14ac:dyDescent="0.15">
      <c r="A1" s="1261" t="s">
        <v>26</v>
      </c>
      <c r="B1" s="1262" t="s">
        <v>137</v>
      </c>
      <c r="C1" s="1258" t="s">
        <v>222</v>
      </c>
      <c r="D1" s="1275" t="s">
        <v>82</v>
      </c>
      <c r="E1" s="1275"/>
      <c r="F1" s="1275"/>
      <c r="G1" s="1275"/>
      <c r="H1" s="1275"/>
      <c r="I1" s="1279"/>
      <c r="J1" s="1279"/>
      <c r="K1" s="1277" t="s">
        <v>85</v>
      </c>
      <c r="L1" s="1284" t="s">
        <v>228</v>
      </c>
      <c r="M1" s="1275" t="s">
        <v>229</v>
      </c>
      <c r="N1" s="1275"/>
      <c r="O1" s="1276"/>
    </row>
    <row r="2" spans="1:21" s="7" customFormat="1" ht="18" customHeight="1" thickBot="1" x14ac:dyDescent="0.2">
      <c r="A2" s="1261"/>
      <c r="B2" s="1263"/>
      <c r="C2" s="1259"/>
      <c r="D2" s="1281" t="s">
        <v>83</v>
      </c>
      <c r="E2" s="1282"/>
      <c r="F2" s="1282"/>
      <c r="G2" s="1283"/>
      <c r="H2" s="1280" t="s">
        <v>84</v>
      </c>
      <c r="I2" s="1280"/>
      <c r="J2" s="1280"/>
      <c r="K2" s="1278"/>
      <c r="L2" s="1285"/>
      <c r="M2" s="186" t="s">
        <v>235</v>
      </c>
      <c r="N2" s="186" t="s">
        <v>80</v>
      </c>
      <c r="O2" s="193" t="s">
        <v>96</v>
      </c>
    </row>
    <row r="3" spans="1:21" s="4" customFormat="1" ht="18" customHeight="1" x14ac:dyDescent="0.15">
      <c r="A3" s="912"/>
      <c r="B3" s="935" t="s">
        <v>39</v>
      </c>
      <c r="C3" s="909" t="s">
        <v>6</v>
      </c>
      <c r="D3" s="936" t="e">
        <f ca="1">IF(INDIRECT($C3&amp;"!"&amp;"$C$54")="","-","毎週"&amp;INDIRECT($C3&amp;"!"&amp;"$C$54")&amp;"曜日")</f>
        <v>#REF!</v>
      </c>
      <c r="E3" s="937" t="e">
        <f ca="1">INDIRECT($C3&amp;"!"&amp;"$C$57")&amp;" "&amp;INDIRECT($C3&amp;"!"&amp;"$D$57")&amp;" "&amp;INDIRECT($C3&amp;"!"&amp;"$E$57")&amp;" "&amp;INDIRECT($C3&amp;"!"&amp;"$F$57")</f>
        <v>#REF!</v>
      </c>
      <c r="F3" s="938" t="e">
        <f ca="1">IF(INDIRECT($C3&amp;"!"&amp;"$C$58")="","-","毎月"&amp;INDIRECT($C3&amp;"!"&amp;"$C$58")&amp;"曜日")</f>
        <v>#REF!</v>
      </c>
      <c r="G3" s="939" t="e">
        <f ca="1">INDIRECT($C3&amp;"!"&amp;"$C$59")</f>
        <v>#REF!</v>
      </c>
      <c r="H3" s="940" t="e">
        <f ca="1">DBCS(INDIRECT($C3&amp;"!"&amp;"$C$64"))</f>
        <v>#REF!</v>
      </c>
      <c r="I3" s="941" t="s">
        <v>205</v>
      </c>
      <c r="J3" s="942" t="e">
        <f ca="1">DBCS(INDIRECT($C3&amp;"!"&amp;"$C$65"))</f>
        <v>#REF!</v>
      </c>
      <c r="K3" s="943" t="e">
        <f>#REF!</f>
        <v>#REF!</v>
      </c>
      <c r="L3" s="944" t="s">
        <v>23</v>
      </c>
      <c r="M3" s="945" t="e">
        <f ca="1">IF(INDIRECT($C3&amp;"!"&amp;"$C$44")="","-",INDIRECT($C3&amp;"!"&amp;"$C$44"))</f>
        <v>#REF!</v>
      </c>
      <c r="N3" s="945" t="e">
        <f ca="1">IF(INDIRECT($C3&amp;"!"&amp;"$C$47")="","-",INDIRECT($C3&amp;"!"&amp;"$C$47"))</f>
        <v>#REF!</v>
      </c>
      <c r="O3" s="946" t="e">
        <f ca="1">IF(INDIRECT($C3&amp;"!"&amp;"$C$48")="","-",INDIRECT($C3&amp;"!"&amp;"$C$48"))</f>
        <v>#REF!</v>
      </c>
    </row>
    <row r="4" spans="1:21" s="4" customFormat="1" ht="18" customHeight="1" x14ac:dyDescent="0.15">
      <c r="A4" s="912"/>
      <c r="B4" s="1253" t="s">
        <v>40</v>
      </c>
      <c r="C4" s="926" t="s">
        <v>10</v>
      </c>
      <c r="D4" s="1268" t="e">
        <f t="shared" ref="D4:D9" ca="1" si="0">INDIRECT($C4&amp;"!"&amp;"$F$41")</f>
        <v>#REF!</v>
      </c>
      <c r="E4" s="1270" t="e">
        <f ca="1">INDIRECT($C4&amp;"!"&amp;"$F$44")</f>
        <v>#REF!</v>
      </c>
      <c r="F4" s="927" t="e">
        <f ca="1">INDIRECT($C4&amp;"!"&amp;"$F$42")</f>
        <v>#REF!</v>
      </c>
      <c r="G4" s="928" t="e">
        <f ca="1">INDIRECT($C4&amp;"!"&amp;"$F$45")</f>
        <v>#REF!</v>
      </c>
      <c r="H4" s="929" t="e">
        <f t="shared" ref="H4:H19" ca="1" si="1">INDIRECT($C4&amp;"!"&amp;"$F$48")</f>
        <v>#REF!</v>
      </c>
      <c r="I4" s="930" t="s">
        <v>205</v>
      </c>
      <c r="J4" s="931" t="e">
        <f t="shared" ref="J4:J19" ca="1" si="2">INDIRECT($C4&amp;"!"&amp;"$F$49")</f>
        <v>#REF!</v>
      </c>
      <c r="K4" s="1286" t="e">
        <f>VLOOKUP(B4,#REF!,4,FALSE)</f>
        <v>#REF!</v>
      </c>
      <c r="L4" s="932" t="e">
        <f ca="1">INDIRECT($C4&amp;"!"&amp;"$F$33")*1</f>
        <v>#REF!</v>
      </c>
      <c r="M4" s="933" t="e">
        <f ca="1">INDIRECT($C4&amp;"!"&amp;"$F$34")</f>
        <v>#REF!</v>
      </c>
      <c r="N4" s="933" t="e">
        <f ca="1">INDIRECT($C4&amp;"!"&amp;"$F$37")</f>
        <v>#REF!</v>
      </c>
      <c r="O4" s="934" t="e">
        <f ca="1">INDIRECT($C4&amp;"!"&amp;"$F$38")</f>
        <v>#REF!</v>
      </c>
      <c r="T4" s="4" t="e">
        <f ca="1">J4+L4+N4+P4+R4</f>
        <v>#REF!</v>
      </c>
      <c r="U4" s="424" t="e">
        <f ca="1">K4+M4+O4+Q4+S4</f>
        <v>#REF!</v>
      </c>
    </row>
    <row r="5" spans="1:21" s="4" customFormat="1" ht="18" customHeight="1" x14ac:dyDescent="0.15">
      <c r="A5" s="912"/>
      <c r="B5" s="1253"/>
      <c r="C5" s="176" t="s">
        <v>189</v>
      </c>
      <c r="D5" s="1266"/>
      <c r="E5" s="1271"/>
      <c r="F5" s="1273" t="e">
        <f ca="1">INDIRECT($C5&amp;"!"&amp;"$F$42")</f>
        <v>#REF!</v>
      </c>
      <c r="G5" s="777" t="e">
        <f t="shared" ref="G5:G12" ca="1" si="3">INDIRECT($C5&amp;"!"&amp;"$F$45")</f>
        <v>#REF!</v>
      </c>
      <c r="H5" s="170" t="e">
        <f t="shared" ca="1" si="1"/>
        <v>#REF!</v>
      </c>
      <c r="I5" s="171" t="s">
        <v>205</v>
      </c>
      <c r="J5" s="194" t="e">
        <f t="shared" ca="1" si="2"/>
        <v>#REF!</v>
      </c>
      <c r="K5" s="1287"/>
      <c r="L5" s="169" t="e">
        <f ca="1">INDIRECT($C5&amp;"!"&amp;"$F$33")*1</f>
        <v>#REF!</v>
      </c>
      <c r="M5" s="378" t="e">
        <f t="shared" ref="M5:M12" ca="1" si="4">INDIRECT($C5&amp;"!"&amp;"$F$34")</f>
        <v>#REF!</v>
      </c>
      <c r="N5" s="378" t="e">
        <f t="shared" ref="N5:N12" ca="1" si="5">INDIRECT($C5&amp;"!"&amp;"$F$37")</f>
        <v>#REF!</v>
      </c>
      <c r="O5" s="778" t="e">
        <f t="shared" ref="O5:O12" ca="1" si="6">INDIRECT($C5&amp;"!"&amp;"$F$38")</f>
        <v>#REF!</v>
      </c>
      <c r="T5" s="4" t="e">
        <f ca="1">+J5+L5+N5+P5+R5</f>
        <v>#REF!</v>
      </c>
      <c r="U5" s="424" t="e">
        <f ca="1">+K5+M5+O5+Q5+S5</f>
        <v>#REF!</v>
      </c>
    </row>
    <row r="6" spans="1:21" s="4" customFormat="1" ht="18" customHeight="1" x14ac:dyDescent="0.15">
      <c r="A6" s="912"/>
      <c r="B6" s="1253"/>
      <c r="C6" s="176" t="s">
        <v>14</v>
      </c>
      <c r="D6" s="1269"/>
      <c r="E6" s="1272"/>
      <c r="F6" s="1274"/>
      <c r="G6" s="777" t="e">
        <f t="shared" ca="1" si="3"/>
        <v>#REF!</v>
      </c>
      <c r="H6" s="170" t="e">
        <f t="shared" ca="1" si="1"/>
        <v>#REF!</v>
      </c>
      <c r="I6" s="171" t="s">
        <v>205</v>
      </c>
      <c r="J6" s="194" t="e">
        <f t="shared" ca="1" si="2"/>
        <v>#REF!</v>
      </c>
      <c r="K6" s="1287"/>
      <c r="L6" s="169" t="e">
        <f t="shared" ref="L6:L12" ca="1" si="7">INDIRECT($C6&amp;"!"&amp;"$F$33")*1</f>
        <v>#REF!</v>
      </c>
      <c r="M6" s="378" t="e">
        <f t="shared" ca="1" si="4"/>
        <v>#REF!</v>
      </c>
      <c r="N6" s="378" t="e">
        <f t="shared" ca="1" si="5"/>
        <v>#REF!</v>
      </c>
      <c r="O6" s="778" t="e">
        <f t="shared" ca="1" si="6"/>
        <v>#REF!</v>
      </c>
      <c r="T6" s="4" t="e">
        <f ca="1">+J6+L6+N6+P6+R6</f>
        <v>#REF!</v>
      </c>
      <c r="U6" s="424" t="e">
        <f ca="1">+K6+M6+O6+Q6+S6</f>
        <v>#REF!</v>
      </c>
    </row>
    <row r="7" spans="1:21" s="4" customFormat="1" ht="18" customHeight="1" x14ac:dyDescent="0.15">
      <c r="A7" s="912"/>
      <c r="B7" s="1253"/>
      <c r="C7" s="176" t="s">
        <v>11</v>
      </c>
      <c r="D7" s="888" t="e">
        <f t="shared" ca="1" si="0"/>
        <v>#REF!</v>
      </c>
      <c r="E7" s="114" t="e">
        <f t="shared" ref="E7:E12" ca="1" si="8">INDIRECT($C7&amp;"!"&amp;"$F$44")</f>
        <v>#REF!</v>
      </c>
      <c r="F7" s="114" t="e">
        <f ca="1">INDIRECT($C7&amp;"!"&amp;"$F$42")</f>
        <v>#REF!</v>
      </c>
      <c r="G7" s="777" t="e">
        <f t="shared" ca="1" si="3"/>
        <v>#REF!</v>
      </c>
      <c r="H7" s="170" t="e">
        <f t="shared" ca="1" si="1"/>
        <v>#REF!</v>
      </c>
      <c r="I7" s="171" t="s">
        <v>205</v>
      </c>
      <c r="J7" s="194" t="e">
        <f t="shared" ca="1" si="2"/>
        <v>#REF!</v>
      </c>
      <c r="K7" s="1287"/>
      <c r="L7" s="169" t="e">
        <f t="shared" ca="1" si="7"/>
        <v>#REF!</v>
      </c>
      <c r="M7" s="378" t="e">
        <f t="shared" ca="1" si="4"/>
        <v>#REF!</v>
      </c>
      <c r="N7" s="378" t="e">
        <f t="shared" ca="1" si="5"/>
        <v>#REF!</v>
      </c>
      <c r="O7" s="778" t="e">
        <f t="shared" ca="1" si="6"/>
        <v>#REF!</v>
      </c>
    </row>
    <row r="8" spans="1:21" s="4" customFormat="1" ht="18" customHeight="1" x14ac:dyDescent="0.15">
      <c r="A8" s="1264"/>
      <c r="B8" s="1253"/>
      <c r="C8" s="176" t="s">
        <v>12</v>
      </c>
      <c r="D8" s="888" t="e">
        <f t="shared" ca="1" si="0"/>
        <v>#REF!</v>
      </c>
      <c r="E8" s="114" t="e">
        <f t="shared" ca="1" si="8"/>
        <v>#REF!</v>
      </c>
      <c r="F8" s="889" t="e">
        <f t="shared" ref="F8:F12" ca="1" si="9">INDIRECT($C8&amp;"!"&amp;"$F$42")</f>
        <v>#REF!</v>
      </c>
      <c r="G8" s="777" t="e">
        <f t="shared" ca="1" si="3"/>
        <v>#REF!</v>
      </c>
      <c r="H8" s="170" t="e">
        <f t="shared" ca="1" si="1"/>
        <v>#REF!</v>
      </c>
      <c r="I8" s="171" t="s">
        <v>205</v>
      </c>
      <c r="J8" s="194" t="e">
        <f t="shared" ca="1" si="2"/>
        <v>#REF!</v>
      </c>
      <c r="K8" s="1287"/>
      <c r="L8" s="173" t="e">
        <f t="shared" ca="1" si="7"/>
        <v>#REF!</v>
      </c>
      <c r="M8" s="378" t="e">
        <f t="shared" ca="1" si="4"/>
        <v>#REF!</v>
      </c>
      <c r="N8" s="378" t="e">
        <f t="shared" ca="1" si="5"/>
        <v>#REF!</v>
      </c>
      <c r="O8" s="778" t="e">
        <f t="shared" ca="1" si="6"/>
        <v>#REF!</v>
      </c>
    </row>
    <row r="9" spans="1:21" s="4" customFormat="1" ht="18" customHeight="1" x14ac:dyDescent="0.15">
      <c r="A9" s="1264"/>
      <c r="B9" s="1253"/>
      <c r="C9" s="176" t="s">
        <v>169</v>
      </c>
      <c r="D9" s="1265" t="e">
        <f t="shared" ca="1" si="0"/>
        <v>#REF!</v>
      </c>
      <c r="E9" s="114" t="e">
        <f t="shared" ca="1" si="8"/>
        <v>#REF!</v>
      </c>
      <c r="F9" s="889" t="e">
        <f t="shared" ca="1" si="9"/>
        <v>#REF!</v>
      </c>
      <c r="G9" s="777" t="e">
        <f t="shared" ca="1" si="3"/>
        <v>#REF!</v>
      </c>
      <c r="H9" s="170" t="e">
        <f t="shared" ca="1" si="1"/>
        <v>#REF!</v>
      </c>
      <c r="I9" s="171" t="s">
        <v>205</v>
      </c>
      <c r="J9" s="194" t="e">
        <f t="shared" ca="1" si="2"/>
        <v>#REF!</v>
      </c>
      <c r="K9" s="1287"/>
      <c r="L9" s="169" t="e">
        <f t="shared" ca="1" si="7"/>
        <v>#REF!</v>
      </c>
      <c r="M9" s="378" t="e">
        <f t="shared" ca="1" si="4"/>
        <v>#REF!</v>
      </c>
      <c r="N9" s="378" t="e">
        <f t="shared" ca="1" si="5"/>
        <v>#REF!</v>
      </c>
      <c r="O9" s="778" t="e">
        <f t="shared" ca="1" si="6"/>
        <v>#REF!</v>
      </c>
    </row>
    <row r="10" spans="1:21" s="4" customFormat="1" ht="18" customHeight="1" x14ac:dyDescent="0.15">
      <c r="A10" s="912"/>
      <c r="B10" s="1253"/>
      <c r="C10" s="176" t="s">
        <v>16</v>
      </c>
      <c r="D10" s="1266"/>
      <c r="E10" s="114" t="e">
        <f t="shared" ca="1" si="8"/>
        <v>#REF!</v>
      </c>
      <c r="F10" s="889" t="e">
        <f t="shared" ca="1" si="9"/>
        <v>#REF!</v>
      </c>
      <c r="G10" s="777" t="e">
        <f t="shared" ca="1" si="3"/>
        <v>#REF!</v>
      </c>
      <c r="H10" s="170" t="e">
        <f t="shared" ca="1" si="1"/>
        <v>#REF!</v>
      </c>
      <c r="I10" s="171" t="s">
        <v>205</v>
      </c>
      <c r="J10" s="194" t="e">
        <f t="shared" ca="1" si="2"/>
        <v>#REF!</v>
      </c>
      <c r="K10" s="1287"/>
      <c r="L10" s="169" t="e">
        <f t="shared" ca="1" si="7"/>
        <v>#REF!</v>
      </c>
      <c r="M10" s="378" t="e">
        <f t="shared" ca="1" si="4"/>
        <v>#REF!</v>
      </c>
      <c r="N10" s="378" t="e">
        <f t="shared" ca="1" si="5"/>
        <v>#REF!</v>
      </c>
      <c r="O10" s="778" t="e">
        <f t="shared" ca="1" si="6"/>
        <v>#REF!</v>
      </c>
    </row>
    <row r="11" spans="1:21" s="4" customFormat="1" ht="18" customHeight="1" x14ac:dyDescent="0.15">
      <c r="A11" s="912"/>
      <c r="B11" s="1253"/>
      <c r="C11" s="176" t="s">
        <v>257</v>
      </c>
      <c r="D11" s="1266"/>
      <c r="E11" s="114" t="e">
        <f t="shared" ca="1" si="8"/>
        <v>#REF!</v>
      </c>
      <c r="F11" s="889" t="e">
        <f t="shared" ca="1" si="9"/>
        <v>#REF!</v>
      </c>
      <c r="G11" s="777" t="e">
        <f t="shared" ca="1" si="3"/>
        <v>#REF!</v>
      </c>
      <c r="H11" s="170" t="e">
        <f t="shared" ca="1" si="1"/>
        <v>#REF!</v>
      </c>
      <c r="I11" s="171" t="s">
        <v>205</v>
      </c>
      <c r="J11" s="194" t="e">
        <f t="shared" ca="1" si="2"/>
        <v>#REF!</v>
      </c>
      <c r="K11" s="1287"/>
      <c r="L11" s="169" t="e">
        <f t="shared" ca="1" si="7"/>
        <v>#REF!</v>
      </c>
      <c r="M11" s="378" t="e">
        <f t="shared" ca="1" si="4"/>
        <v>#REF!</v>
      </c>
      <c r="N11" s="378" t="e">
        <f t="shared" ca="1" si="5"/>
        <v>#REF!</v>
      </c>
      <c r="O11" s="778" t="e">
        <f t="shared" ca="1" si="6"/>
        <v>#REF!</v>
      </c>
    </row>
    <row r="12" spans="1:21" s="4" customFormat="1" ht="18" customHeight="1" x14ac:dyDescent="0.15">
      <c r="A12" s="912"/>
      <c r="B12" s="1253"/>
      <c r="C12" s="189" t="s">
        <v>15</v>
      </c>
      <c r="D12" s="1267"/>
      <c r="E12" s="115" t="e">
        <f t="shared" ca="1" si="8"/>
        <v>#REF!</v>
      </c>
      <c r="F12" s="893" t="e">
        <f t="shared" ca="1" si="9"/>
        <v>#REF!</v>
      </c>
      <c r="G12" s="780" t="e">
        <f t="shared" ca="1" si="3"/>
        <v>#REF!</v>
      </c>
      <c r="H12" s="781" t="e">
        <f t="shared" ca="1" si="1"/>
        <v>#REF!</v>
      </c>
      <c r="I12" s="190" t="s">
        <v>205</v>
      </c>
      <c r="J12" s="782" t="e">
        <f t="shared" ca="1" si="2"/>
        <v>#REF!</v>
      </c>
      <c r="K12" s="1287"/>
      <c r="L12" s="779" t="e">
        <f t="shared" ca="1" si="7"/>
        <v>#REF!</v>
      </c>
      <c r="M12" s="330" t="e">
        <f t="shared" ca="1" si="4"/>
        <v>#REF!</v>
      </c>
      <c r="N12" s="330" t="e">
        <f t="shared" ca="1" si="5"/>
        <v>#REF!</v>
      </c>
      <c r="O12" s="808" t="e">
        <f t="shared" ca="1" si="6"/>
        <v>#REF!</v>
      </c>
    </row>
    <row r="13" spans="1:21" s="4" customFormat="1" ht="18" customHeight="1" x14ac:dyDescent="0.15">
      <c r="A13" s="912"/>
      <c r="B13" s="1253"/>
      <c r="C13" s="376" t="s">
        <v>215</v>
      </c>
      <c r="D13" s="1289"/>
      <c r="E13" s="1290"/>
      <c r="F13" s="1290"/>
      <c r="G13" s="1290"/>
      <c r="H13" s="1290"/>
      <c r="I13" s="1290"/>
      <c r="J13" s="1291"/>
      <c r="K13" s="1288"/>
      <c r="L13" s="729" t="e">
        <f ca="1">SUM(L4:L12)</f>
        <v>#REF!</v>
      </c>
      <c r="M13" s="729" t="e">
        <f ca="1">SUM(M4:M12)</f>
        <v>#REF!</v>
      </c>
      <c r="N13" s="729" t="e">
        <f ca="1">SUM(N4:N12)</f>
        <v>#REF!</v>
      </c>
      <c r="O13" s="329"/>
    </row>
    <row r="14" spans="1:21" s="4" customFormat="1" ht="18" customHeight="1" x14ac:dyDescent="0.15">
      <c r="A14" s="912"/>
      <c r="B14" s="1254" t="s">
        <v>41</v>
      </c>
      <c r="C14" s="253" t="s">
        <v>171</v>
      </c>
      <c r="D14" s="116" t="e">
        <f ca="1">INDIRECT($C14&amp;"!"&amp;"$F$41")</f>
        <v>#REF!</v>
      </c>
      <c r="E14" s="787" t="e">
        <f ca="1">INDIRECT($C14&amp;"!"&amp;"$F$44")</f>
        <v>#REF!</v>
      </c>
      <c r="F14" s="914" t="e">
        <f ca="1">INDIRECT($C14&amp;"!"&amp;"$F$42")</f>
        <v>#REF!</v>
      </c>
      <c r="G14" s="270" t="e">
        <f ca="1">INDIRECT($C14&amp;"!"&amp;"$F$45")</f>
        <v>#REF!</v>
      </c>
      <c r="H14" s="788" t="e">
        <f t="shared" ca="1" si="1"/>
        <v>#REF!</v>
      </c>
      <c r="I14" s="789" t="s">
        <v>205</v>
      </c>
      <c r="J14" s="790" t="e">
        <f t="shared" ca="1" si="2"/>
        <v>#REF!</v>
      </c>
      <c r="K14" s="1292" t="e">
        <f>VLOOKUP(B14,#REF!,4,FALSE)</f>
        <v>#REF!</v>
      </c>
      <c r="L14" s="255" t="e">
        <f t="shared" ref="L14:L19" ca="1" si="10">INDIRECT($C14&amp;"!"&amp;"$F$33")*1</f>
        <v>#REF!</v>
      </c>
      <c r="M14" s="255" t="e">
        <f ca="1">INDIRECT($C14&amp;"!"&amp;"$F$34")</f>
        <v>#REF!</v>
      </c>
      <c r="N14" s="255" t="e">
        <f ca="1">INDIRECT($C14&amp;"!"&amp;"$F$37")</f>
        <v>#REF!</v>
      </c>
      <c r="O14" s="279" t="e">
        <f ca="1">INDIRECT($C14&amp;"!"&amp;"$F$38")</f>
        <v>#REF!</v>
      </c>
    </row>
    <row r="15" spans="1:21" s="4" customFormat="1" ht="18" customHeight="1" x14ac:dyDescent="0.15">
      <c r="A15" s="912"/>
      <c r="B15" s="1255"/>
      <c r="C15" s="178" t="s">
        <v>190</v>
      </c>
      <c r="D15" s="117" t="e">
        <f t="shared" ref="D15:D19" ca="1" si="11">INDIRECT($C15&amp;"!"&amp;"$F$41")</f>
        <v>#REF!</v>
      </c>
      <c r="E15" s="791" t="e">
        <f t="shared" ref="E15:E19" ca="1" si="12">INDIRECT($C15&amp;"!"&amp;"$F$44")</f>
        <v>#REF!</v>
      </c>
      <c r="F15" s="915" t="e">
        <f t="shared" ref="F15:F19" ca="1" si="13">INDIRECT($C15&amp;"!"&amp;"$F$42")</f>
        <v>#REF!</v>
      </c>
      <c r="G15" s="792" t="e">
        <f t="shared" ref="G15:G19" ca="1" si="14">INDIRECT($C15&amp;"!"&amp;"$F$45")</f>
        <v>#REF!</v>
      </c>
      <c r="H15" s="783" t="e">
        <f t="shared" ca="1" si="1"/>
        <v>#REF!</v>
      </c>
      <c r="I15" s="784" t="s">
        <v>205</v>
      </c>
      <c r="J15" s="785" t="e">
        <f t="shared" ca="1" si="2"/>
        <v>#REF!</v>
      </c>
      <c r="K15" s="1293"/>
      <c r="L15" s="181" t="e">
        <f t="shared" ca="1" si="10"/>
        <v>#REF!</v>
      </c>
      <c r="M15" s="181" t="e">
        <f t="shared" ref="M15:M19" ca="1" si="15">INDIRECT($C15&amp;"!"&amp;"$F$34")</f>
        <v>#REF!</v>
      </c>
      <c r="N15" s="181" t="e">
        <f t="shared" ref="N15:N19" ca="1" si="16">INDIRECT($C15&amp;"!"&amp;"$F$37")</f>
        <v>#REF!</v>
      </c>
      <c r="O15" s="793" t="e">
        <f t="shared" ref="O15:O19" ca="1" si="17">INDIRECT($C15&amp;"!"&amp;"$F$38")</f>
        <v>#REF!</v>
      </c>
    </row>
    <row r="16" spans="1:21" s="4" customFormat="1" ht="18" customHeight="1" x14ac:dyDescent="0.15">
      <c r="A16" s="912"/>
      <c r="B16" s="1255"/>
      <c r="C16" s="178" t="s">
        <v>246</v>
      </c>
      <c r="D16" s="117" t="e">
        <f t="shared" ca="1" si="11"/>
        <v>#REF!</v>
      </c>
      <c r="E16" s="791" t="e">
        <f t="shared" ca="1" si="12"/>
        <v>#REF!</v>
      </c>
      <c r="F16" s="915" t="e">
        <f t="shared" ca="1" si="13"/>
        <v>#REF!</v>
      </c>
      <c r="G16" s="792" t="e">
        <f t="shared" ca="1" si="14"/>
        <v>#REF!</v>
      </c>
      <c r="H16" s="783" t="e">
        <f t="shared" ca="1" si="1"/>
        <v>#REF!</v>
      </c>
      <c r="I16" s="784" t="s">
        <v>205</v>
      </c>
      <c r="J16" s="785" t="e">
        <f t="shared" ca="1" si="2"/>
        <v>#REF!</v>
      </c>
      <c r="K16" s="1293"/>
      <c r="L16" s="181" t="e">
        <f t="shared" ca="1" si="10"/>
        <v>#REF!</v>
      </c>
      <c r="M16" s="181" t="e">
        <f t="shared" ca="1" si="15"/>
        <v>#REF!</v>
      </c>
      <c r="N16" s="181" t="e">
        <f t="shared" ca="1" si="16"/>
        <v>#REF!</v>
      </c>
      <c r="O16" s="793" t="e">
        <f t="shared" ca="1" si="17"/>
        <v>#REF!</v>
      </c>
    </row>
    <row r="17" spans="1:15" s="4" customFormat="1" ht="18" customHeight="1" x14ac:dyDescent="0.15">
      <c r="A17" s="912"/>
      <c r="B17" s="1255"/>
      <c r="C17" s="178" t="s">
        <v>172</v>
      </c>
      <c r="D17" s="117" t="e">
        <f t="shared" ca="1" si="11"/>
        <v>#REF!</v>
      </c>
      <c r="E17" s="791" t="e">
        <f t="shared" ca="1" si="12"/>
        <v>#REF!</v>
      </c>
      <c r="F17" s="915" t="e">
        <f t="shared" ca="1" si="13"/>
        <v>#REF!</v>
      </c>
      <c r="G17" s="792" t="e">
        <f t="shared" ca="1" si="14"/>
        <v>#REF!</v>
      </c>
      <c r="H17" s="783" t="e">
        <f t="shared" ca="1" si="1"/>
        <v>#REF!</v>
      </c>
      <c r="I17" s="784" t="s">
        <v>205</v>
      </c>
      <c r="J17" s="785" t="e">
        <f t="shared" ca="1" si="2"/>
        <v>#REF!</v>
      </c>
      <c r="K17" s="1293"/>
      <c r="L17" s="181" t="e">
        <f t="shared" ca="1" si="10"/>
        <v>#REF!</v>
      </c>
      <c r="M17" s="181" t="e">
        <f t="shared" ca="1" si="15"/>
        <v>#REF!</v>
      </c>
      <c r="N17" s="181" t="e">
        <f t="shared" ca="1" si="16"/>
        <v>#REF!</v>
      </c>
      <c r="O17" s="793" t="e">
        <f t="shared" ca="1" si="17"/>
        <v>#REF!</v>
      </c>
    </row>
    <row r="18" spans="1:15" s="4" customFormat="1" ht="18" customHeight="1" x14ac:dyDescent="0.15">
      <c r="A18" s="912"/>
      <c r="B18" s="1255"/>
      <c r="C18" s="178" t="s">
        <v>216</v>
      </c>
      <c r="D18" s="913" t="e">
        <f t="shared" ca="1" si="11"/>
        <v>#REF!</v>
      </c>
      <c r="E18" s="791" t="e">
        <f t="shared" ca="1" si="12"/>
        <v>#REF!</v>
      </c>
      <c r="F18" s="916" t="e">
        <f t="shared" ca="1" si="13"/>
        <v>#REF!</v>
      </c>
      <c r="G18" s="792" t="e">
        <f t="shared" ca="1" si="14"/>
        <v>#REF!</v>
      </c>
      <c r="H18" s="783" t="e">
        <f t="shared" ca="1" si="1"/>
        <v>#REF!</v>
      </c>
      <c r="I18" s="784" t="s">
        <v>205</v>
      </c>
      <c r="J18" s="785" t="e">
        <f t="shared" ca="1" si="2"/>
        <v>#REF!</v>
      </c>
      <c r="K18" s="1293"/>
      <c r="L18" s="181" t="e">
        <f t="shared" ca="1" si="10"/>
        <v>#REF!</v>
      </c>
      <c r="M18" s="181" t="e">
        <f t="shared" ca="1" si="15"/>
        <v>#REF!</v>
      </c>
      <c r="N18" s="181" t="e">
        <f t="shared" ca="1" si="16"/>
        <v>#REF!</v>
      </c>
      <c r="O18" s="793" t="e">
        <f t="shared" ca="1" si="17"/>
        <v>#REF!</v>
      </c>
    </row>
    <row r="19" spans="1:15" s="4" customFormat="1" ht="18" customHeight="1" x14ac:dyDescent="0.15">
      <c r="A19" s="912"/>
      <c r="B19" s="1255"/>
      <c r="C19" s="188" t="s">
        <v>217</v>
      </c>
      <c r="D19" s="904" t="e">
        <f t="shared" ca="1" si="11"/>
        <v>#REF!</v>
      </c>
      <c r="E19" s="794" t="e">
        <f t="shared" ca="1" si="12"/>
        <v>#REF!</v>
      </c>
      <c r="F19" s="917" t="e">
        <f t="shared" ca="1" si="13"/>
        <v>#REF!</v>
      </c>
      <c r="G19" s="795" t="e">
        <f t="shared" ca="1" si="14"/>
        <v>#REF!</v>
      </c>
      <c r="H19" s="796" t="e">
        <f t="shared" ca="1" si="1"/>
        <v>#REF!</v>
      </c>
      <c r="I19" s="797" t="s">
        <v>205</v>
      </c>
      <c r="J19" s="798" t="e">
        <f t="shared" ca="1" si="2"/>
        <v>#REF!</v>
      </c>
      <c r="K19" s="1293"/>
      <c r="L19" s="799" t="e">
        <f t="shared" ca="1" si="10"/>
        <v>#REF!</v>
      </c>
      <c r="M19" s="799" t="e">
        <f t="shared" ca="1" si="15"/>
        <v>#REF!</v>
      </c>
      <c r="N19" s="799" t="e">
        <f t="shared" ca="1" si="16"/>
        <v>#REF!</v>
      </c>
      <c r="O19" s="800" t="e">
        <f t="shared" ca="1" si="17"/>
        <v>#REF!</v>
      </c>
    </row>
    <row r="20" spans="1:15" s="4" customFormat="1" ht="18" customHeight="1" x14ac:dyDescent="0.15">
      <c r="A20" s="912"/>
      <c r="B20" s="1255"/>
      <c r="C20" s="954" t="s">
        <v>215</v>
      </c>
      <c r="D20" s="1313"/>
      <c r="E20" s="1314"/>
      <c r="F20" s="1314"/>
      <c r="G20" s="1314"/>
      <c r="H20" s="1314"/>
      <c r="I20" s="1314"/>
      <c r="J20" s="1315"/>
      <c r="K20" s="1294"/>
      <c r="L20" s="727" t="e">
        <f ca="1">SUM(L14:L19)</f>
        <v>#REF!</v>
      </c>
      <c r="M20" s="727" t="e">
        <f ca="1">SUM(M14:M19)</f>
        <v>#REF!</v>
      </c>
      <c r="N20" s="727" t="e">
        <f ca="1">SUM(N14:N19)</f>
        <v>#REF!</v>
      </c>
      <c r="O20" s="786"/>
    </row>
    <row r="21" spans="1:15" s="4" customFormat="1" ht="27" customHeight="1" x14ac:dyDescent="0.15">
      <c r="A21" s="912"/>
      <c r="B21" s="1252" t="s">
        <v>42</v>
      </c>
      <c r="C21" s="256" t="s">
        <v>63</v>
      </c>
      <c r="D21" s="113" t="e">
        <f ca="1">INDIRECT($C21&amp;"!"&amp;"$F$41")</f>
        <v>#REF!</v>
      </c>
      <c r="E21" s="606" t="e">
        <f ca="1">INDIRECT($C21&amp;"!"&amp;"$F$44")</f>
        <v>#REF!</v>
      </c>
      <c r="F21" s="896" t="e">
        <f ca="1">INDIRECT($C21&amp;"!"&amp;"$F$42")</f>
        <v>#REF!</v>
      </c>
      <c r="G21" s="664" t="e">
        <f ca="1">INDIRECT($C21&amp;"!"&amp;"$F$45")</f>
        <v>#REF!</v>
      </c>
      <c r="H21" s="260" t="e">
        <f ca="1">INDIRECT($C21&amp;"!"&amp;"$F$48")</f>
        <v>#REF!</v>
      </c>
      <c r="I21" s="261" t="s">
        <v>194</v>
      </c>
      <c r="J21" s="456" t="e">
        <f ca="1">INDIRECT($C21&amp;"!"&amp;"$F$49")</f>
        <v>#REF!</v>
      </c>
      <c r="K21" s="1301" t="e">
        <f>VLOOKUP(B21,#REF!,4,FALSE)</f>
        <v>#REF!</v>
      </c>
      <c r="L21" s="262" t="e">
        <f t="shared" ref="L21:L24" ca="1" si="18">INDIRECT($C21&amp;"!"&amp;"$F$33")*1</f>
        <v>#REF!</v>
      </c>
      <c r="M21" s="262" t="e">
        <f ca="1">INDIRECT($C21&amp;"!"&amp;"$F$34")</f>
        <v>#REF!</v>
      </c>
      <c r="N21" s="262" t="e">
        <f ca="1">INDIRECT($C21&amp;"!"&amp;"$F$37")</f>
        <v>#REF!</v>
      </c>
      <c r="O21" s="278" t="e">
        <f ca="1">INDIRECT($C21&amp;"!"&amp;"$F$38")</f>
        <v>#REF!</v>
      </c>
    </row>
    <row r="22" spans="1:15" s="4" customFormat="1" ht="18" customHeight="1" x14ac:dyDescent="0.15">
      <c r="A22" s="912"/>
      <c r="B22" s="1253"/>
      <c r="C22" s="176" t="s">
        <v>17</v>
      </c>
      <c r="D22" s="888" t="e">
        <f t="shared" ref="D22:D24" ca="1" si="19">INDIRECT($C22&amp;"!"&amp;"$F$41")</f>
        <v>#REF!</v>
      </c>
      <c r="E22" s="801" t="e">
        <f t="shared" ref="E22:E24" ca="1" si="20">INDIRECT($C22&amp;"!"&amp;"$F$44")</f>
        <v>#REF!</v>
      </c>
      <c r="F22" s="890" t="e">
        <f t="shared" ref="F22:F24" ca="1" si="21">INDIRECT($C22&amp;"!"&amp;"$F$42")</f>
        <v>#REF!</v>
      </c>
      <c r="G22" s="802" t="e">
        <f t="shared" ref="G22:G24" ca="1" si="22">INDIRECT($C22&amp;"!"&amp;"$F$45")</f>
        <v>#REF!</v>
      </c>
      <c r="H22" s="803" t="e">
        <f t="shared" ref="H22:H24" ca="1" si="23">INDIRECT($C22&amp;"!"&amp;"$F$48")</f>
        <v>#REF!</v>
      </c>
      <c r="I22" s="172" t="s">
        <v>194</v>
      </c>
      <c r="J22" s="458" t="e">
        <f t="shared" ref="J22:J24" ca="1" si="24">INDIRECT($C22&amp;"!"&amp;"$F$49")</f>
        <v>#REF!</v>
      </c>
      <c r="K22" s="1302"/>
      <c r="L22" s="182" t="e">
        <f t="shared" ca="1" si="18"/>
        <v>#REF!</v>
      </c>
      <c r="M22" s="182" t="e">
        <f t="shared" ref="M22:M24" ca="1" si="25">INDIRECT($C22&amp;"!"&amp;"$F$34")</f>
        <v>#REF!</v>
      </c>
      <c r="N22" s="182" t="e">
        <f t="shared" ref="N22:N24" ca="1" si="26">INDIRECT($C22&amp;"!"&amp;"$F$37")</f>
        <v>#REF!</v>
      </c>
      <c r="O22" s="778" t="e">
        <f t="shared" ref="O22:O24" ca="1" si="27">INDIRECT($C22&amp;"!"&amp;"$F$38")</f>
        <v>#REF!</v>
      </c>
    </row>
    <row r="23" spans="1:15" s="4" customFormat="1" ht="18" customHeight="1" x14ac:dyDescent="0.15">
      <c r="A23" s="912"/>
      <c r="B23" s="1253"/>
      <c r="C23" s="176" t="s">
        <v>18</v>
      </c>
      <c r="D23" s="888" t="e">
        <f t="shared" ca="1" si="19"/>
        <v>#REF!</v>
      </c>
      <c r="E23" s="801" t="e">
        <f t="shared" ca="1" si="20"/>
        <v>#REF!</v>
      </c>
      <c r="F23" s="890" t="e">
        <f t="shared" ca="1" si="21"/>
        <v>#REF!</v>
      </c>
      <c r="G23" s="802" t="e">
        <f t="shared" ca="1" si="22"/>
        <v>#REF!</v>
      </c>
      <c r="H23" s="803" t="e">
        <f t="shared" ca="1" si="23"/>
        <v>#REF!</v>
      </c>
      <c r="I23" s="172" t="s">
        <v>194</v>
      </c>
      <c r="J23" s="458" t="e">
        <f t="shared" ca="1" si="24"/>
        <v>#REF!</v>
      </c>
      <c r="K23" s="1302"/>
      <c r="L23" s="182" t="e">
        <f t="shared" ca="1" si="18"/>
        <v>#REF!</v>
      </c>
      <c r="M23" s="182" t="e">
        <f t="shared" ca="1" si="25"/>
        <v>#REF!</v>
      </c>
      <c r="N23" s="182" t="e">
        <f t="shared" ca="1" si="26"/>
        <v>#REF!</v>
      </c>
      <c r="O23" s="778" t="e">
        <f t="shared" ca="1" si="27"/>
        <v>#REF!</v>
      </c>
    </row>
    <row r="24" spans="1:15" s="4" customFormat="1" ht="18" customHeight="1" x14ac:dyDescent="0.15">
      <c r="A24" s="912"/>
      <c r="B24" s="1253"/>
      <c r="C24" s="189" t="s">
        <v>19</v>
      </c>
      <c r="D24" s="955" t="e">
        <f t="shared" ca="1" si="19"/>
        <v>#REF!</v>
      </c>
      <c r="E24" s="804" t="e">
        <f t="shared" ca="1" si="20"/>
        <v>#REF!</v>
      </c>
      <c r="F24" s="897" t="e">
        <f t="shared" ca="1" si="21"/>
        <v>#REF!</v>
      </c>
      <c r="G24" s="805" t="e">
        <f t="shared" ca="1" si="22"/>
        <v>#REF!</v>
      </c>
      <c r="H24" s="806" t="e">
        <f t="shared" ca="1" si="23"/>
        <v>#REF!</v>
      </c>
      <c r="I24" s="190" t="s">
        <v>194</v>
      </c>
      <c r="J24" s="457" t="e">
        <f t="shared" ca="1" si="24"/>
        <v>#REF!</v>
      </c>
      <c r="K24" s="1302"/>
      <c r="L24" s="807" t="e">
        <f t="shared" ca="1" si="18"/>
        <v>#REF!</v>
      </c>
      <c r="M24" s="807" t="e">
        <f t="shared" ca="1" si="25"/>
        <v>#REF!</v>
      </c>
      <c r="N24" s="807" t="e">
        <f t="shared" ca="1" si="26"/>
        <v>#REF!</v>
      </c>
      <c r="O24" s="808" t="e">
        <f t="shared" ca="1" si="27"/>
        <v>#REF!</v>
      </c>
    </row>
    <row r="25" spans="1:15" s="4" customFormat="1" ht="18" customHeight="1" x14ac:dyDescent="0.15">
      <c r="A25" s="912"/>
      <c r="B25" s="1253"/>
      <c r="C25" s="251" t="s">
        <v>215</v>
      </c>
      <c r="D25" s="1316"/>
      <c r="E25" s="1317"/>
      <c r="F25" s="1317"/>
      <c r="G25" s="1317"/>
      <c r="H25" s="1317"/>
      <c r="I25" s="1317"/>
      <c r="J25" s="1318"/>
      <c r="K25" s="1303"/>
      <c r="L25" s="729" t="e">
        <f ca="1">SUM(L21:L24)</f>
        <v>#REF!</v>
      </c>
      <c r="M25" s="729" t="e">
        <f ca="1">SUM(M21:M24)</f>
        <v>#REF!</v>
      </c>
      <c r="N25" s="729" t="e">
        <f ca="1">SUM(N21:N24)</f>
        <v>#REF!</v>
      </c>
      <c r="O25" s="329"/>
    </row>
    <row r="26" spans="1:15" s="4" customFormat="1" ht="27" customHeight="1" x14ac:dyDescent="0.15">
      <c r="A26" s="912"/>
      <c r="B26" s="908" t="s">
        <v>43</v>
      </c>
      <c r="C26" s="252" t="s">
        <v>174</v>
      </c>
      <c r="D26" s="913" t="e">
        <f ca="1">INDIRECT($C26&amp;"!"&amp;"$F$41")</f>
        <v>#REF!</v>
      </c>
      <c r="E26" s="740" t="e">
        <f ca="1">INDIRECT($C26&amp;"!"&amp;"$F$44")</f>
        <v>#REF!</v>
      </c>
      <c r="F26" s="740" t="e">
        <f ca="1">INDIRECT($C26&amp;"!"&amp;"$F$42")</f>
        <v>#REF!</v>
      </c>
      <c r="G26" s="524" t="e">
        <f ca="1">INDIRECT($C26&amp;"!"&amp;"$F$45")</f>
        <v>#REF!</v>
      </c>
      <c r="H26" s="737" t="e">
        <f ca="1">INDIRECT($C26&amp;"!"&amp;"$F$48")</f>
        <v>#REF!</v>
      </c>
      <c r="I26" s="735" t="s">
        <v>194</v>
      </c>
      <c r="J26" s="732" t="e">
        <f ca="1">INDIRECT($C26&amp;"!"&amp;"$F$49")</f>
        <v>#REF!</v>
      </c>
      <c r="K26" s="641" t="e">
        <f>VLOOKUP(B26,#REF!,4,FALSE)</f>
        <v>#REF!</v>
      </c>
      <c r="L26" s="264" t="e">
        <f ca="1">INDIRECT($C26&amp;"!"&amp;"$F$33")*1</f>
        <v>#REF!</v>
      </c>
      <c r="M26" s="264" t="e">
        <f ca="1">INDIRECT($C26&amp;"!"&amp;"$F$34")</f>
        <v>#REF!</v>
      </c>
      <c r="N26" s="264" t="e">
        <f ca="1">INDIRECT($C26&amp;"!"&amp;"$F$37")</f>
        <v>#REF!</v>
      </c>
      <c r="O26" s="280" t="e">
        <f ca="1">INDIRECT($C26&amp;"!"&amp;"$F$38")</f>
        <v>#REF!</v>
      </c>
    </row>
    <row r="27" spans="1:15" s="4" customFormat="1" ht="18" customHeight="1" x14ac:dyDescent="0.15">
      <c r="A27" s="912"/>
      <c r="B27" s="907" t="s">
        <v>44</v>
      </c>
      <c r="C27" s="251" t="s">
        <v>175</v>
      </c>
      <c r="D27" s="120" t="e">
        <f ca="1">INDIRECT($C27&amp;"!"&amp;"$F$41")</f>
        <v>#REF!</v>
      </c>
      <c r="E27" s="265" t="e">
        <f ca="1">INDIRECT($C27&amp;"!"&amp;"$F$44")</f>
        <v>#REF!</v>
      </c>
      <c r="F27" s="889" t="e">
        <f ca="1">INDIRECT($C27&amp;"!"&amp;"$F$42")</f>
        <v>#REF!</v>
      </c>
      <c r="G27" s="266" t="e">
        <f ca="1">INDIRECT($C27&amp;"!"&amp;"$F$45")</f>
        <v>#REF!</v>
      </c>
      <c r="H27" s="267" t="e">
        <f ca="1">INDIRECT($C27&amp;"!"&amp;"$F$48")</f>
        <v>#REF!</v>
      </c>
      <c r="I27" s="268" t="s">
        <v>194</v>
      </c>
      <c r="J27" s="422" t="e">
        <f ca="1">INDIRECT($C27&amp;"!"&amp;"$F$49")</f>
        <v>#REF!</v>
      </c>
      <c r="K27" s="738" t="e">
        <f>VLOOKUP(B27,#REF!,4,FALSE)</f>
        <v>#REF!</v>
      </c>
      <c r="L27" s="269" t="e">
        <f ca="1">INDIRECT($C27&amp;"!"&amp;"$F$33")*1</f>
        <v>#REF!</v>
      </c>
      <c r="M27" s="269" t="e">
        <f ca="1">INDIRECT($C27&amp;"!"&amp;"$F$34")</f>
        <v>#REF!</v>
      </c>
      <c r="N27" s="269" t="e">
        <f ca="1">INDIRECT($C27&amp;"!"&amp;"$F$37")</f>
        <v>#REF!</v>
      </c>
      <c r="O27" s="281" t="e">
        <f ca="1">INDIRECT($C27&amp;"!"&amp;"$F$38")</f>
        <v>#REF!</v>
      </c>
    </row>
    <row r="28" spans="1:15" s="4" customFormat="1" ht="18" customHeight="1" x14ac:dyDescent="0.15">
      <c r="A28" s="912"/>
      <c r="B28" s="1254" t="s">
        <v>45</v>
      </c>
      <c r="C28" s="253" t="s">
        <v>176</v>
      </c>
      <c r="D28" s="116" t="e">
        <f ca="1">INDIRECT($C28&amp;"!"&amp;"$F$41")</f>
        <v>#REF!</v>
      </c>
      <c r="E28" s="270" t="e">
        <f ca="1">INDIRECT($C28&amp;"!"&amp;"$F$44")</f>
        <v>#REF!</v>
      </c>
      <c r="F28" s="270" t="e">
        <f ca="1">INDIRECT($C28&amp;"!"&amp;"$F$42")</f>
        <v>#REF!</v>
      </c>
      <c r="G28" s="270" t="e">
        <f ca="1">INDIRECT($C28&amp;"!"&amp;"$F$45")</f>
        <v>#REF!</v>
      </c>
      <c r="H28" s="809" t="e">
        <f ca="1">INDIRECT($C28&amp;"!"&amp;"$F$48")</f>
        <v>#REF!</v>
      </c>
      <c r="I28" s="810" t="s">
        <v>194</v>
      </c>
      <c r="J28" s="811" t="e">
        <f ca="1">INDIRECT($C28&amp;"!"&amp;"$F$49")</f>
        <v>#REF!</v>
      </c>
      <c r="K28" s="1292" t="e">
        <f>VLOOKUP(B28,#REF!,4,FALSE)</f>
        <v>#REF!</v>
      </c>
      <c r="L28" s="255" t="e">
        <f t="shared" ref="L28:L30" ca="1" si="28">INDIRECT($C28&amp;"!"&amp;"$F$33")*1</f>
        <v>#REF!</v>
      </c>
      <c r="M28" s="255" t="e">
        <f ca="1">INDIRECT($C28&amp;"!"&amp;"$F$34")</f>
        <v>#REF!</v>
      </c>
      <c r="N28" s="255" t="e">
        <f ca="1">INDIRECT($C28&amp;"!"&amp;"$F$37")</f>
        <v>#REF!</v>
      </c>
      <c r="O28" s="279" t="e">
        <f ca="1">INDIRECT($C28&amp;"!"&amp;"$F$38")</f>
        <v>#REF!</v>
      </c>
    </row>
    <row r="29" spans="1:15" s="4" customFormat="1" ht="18" customHeight="1" x14ac:dyDescent="0.15">
      <c r="A29" s="912"/>
      <c r="B29" s="1255"/>
      <c r="C29" s="178" t="s">
        <v>20</v>
      </c>
      <c r="D29" s="117" t="e">
        <f t="shared" ref="D29:D30" ca="1" si="29">INDIRECT($C29&amp;"!"&amp;"$F$41")</f>
        <v>#REF!</v>
      </c>
      <c r="E29" s="792" t="e">
        <f t="shared" ref="E29:E30" ca="1" si="30">INDIRECT($C29&amp;"!"&amp;"$F$44")</f>
        <v>#REF!</v>
      </c>
      <c r="F29" s="792" t="e">
        <f t="shared" ref="F29:F30" ca="1" si="31">INDIRECT($C29&amp;"!"&amp;"$F$42")</f>
        <v>#REF!</v>
      </c>
      <c r="G29" s="792" t="e">
        <f t="shared" ref="G29:G30" ca="1" si="32">INDIRECT($C29&amp;"!"&amp;"$F$45")</f>
        <v>#REF!</v>
      </c>
      <c r="H29" s="812" t="e">
        <f t="shared" ref="H29:H30" ca="1" si="33">INDIRECT($C29&amp;"!"&amp;"$F$48")</f>
        <v>#REF!</v>
      </c>
      <c r="I29" s="813" t="s">
        <v>194</v>
      </c>
      <c r="J29" s="814" t="e">
        <f t="shared" ref="J29:J30" ca="1" si="34">INDIRECT($C29&amp;"!"&amp;"$F$49")</f>
        <v>#REF!</v>
      </c>
      <c r="K29" s="1293"/>
      <c r="L29" s="181" t="e">
        <f t="shared" ca="1" si="28"/>
        <v>#REF!</v>
      </c>
      <c r="M29" s="181" t="e">
        <f t="shared" ref="M29:M30" ca="1" si="35">INDIRECT($C29&amp;"!"&amp;"$F$34")</f>
        <v>#REF!</v>
      </c>
      <c r="N29" s="181" t="e">
        <f t="shared" ref="N29:N30" ca="1" si="36">INDIRECT($C29&amp;"!"&amp;"$F$37")</f>
        <v>#REF!</v>
      </c>
      <c r="O29" s="793" t="e">
        <f t="shared" ref="O29:O30" ca="1" si="37">INDIRECT($C29&amp;"!"&amp;"$F$38")</f>
        <v>#REF!</v>
      </c>
    </row>
    <row r="30" spans="1:15" s="4" customFormat="1" ht="18" customHeight="1" x14ac:dyDescent="0.15">
      <c r="A30" s="912"/>
      <c r="B30" s="1255"/>
      <c r="C30" s="188" t="s">
        <v>91</v>
      </c>
      <c r="D30" s="118" t="e">
        <f t="shared" ca="1" si="29"/>
        <v>#REF!</v>
      </c>
      <c r="E30" s="795" t="e">
        <f t="shared" ca="1" si="30"/>
        <v>#REF!</v>
      </c>
      <c r="F30" s="795" t="e">
        <f t="shared" ca="1" si="31"/>
        <v>#REF!</v>
      </c>
      <c r="G30" s="795" t="e">
        <f t="shared" ca="1" si="32"/>
        <v>#REF!</v>
      </c>
      <c r="H30" s="815" t="e">
        <f t="shared" ca="1" si="33"/>
        <v>#REF!</v>
      </c>
      <c r="I30" s="816" t="s">
        <v>194</v>
      </c>
      <c r="J30" s="817" t="e">
        <f t="shared" ca="1" si="34"/>
        <v>#REF!</v>
      </c>
      <c r="K30" s="1293"/>
      <c r="L30" s="799" t="e">
        <f t="shared" ca="1" si="28"/>
        <v>#REF!</v>
      </c>
      <c r="M30" s="799" t="e">
        <f t="shared" ca="1" si="35"/>
        <v>#REF!</v>
      </c>
      <c r="N30" s="799" t="e">
        <f t="shared" ca="1" si="36"/>
        <v>#REF!</v>
      </c>
      <c r="O30" s="800" t="e">
        <f t="shared" ca="1" si="37"/>
        <v>#REF!</v>
      </c>
    </row>
    <row r="31" spans="1:15" s="4" customFormat="1" ht="18" customHeight="1" x14ac:dyDescent="0.15">
      <c r="A31" s="912"/>
      <c r="B31" s="1255"/>
      <c r="C31" s="252" t="s">
        <v>215</v>
      </c>
      <c r="D31" s="1304"/>
      <c r="E31" s="1305"/>
      <c r="F31" s="1305"/>
      <c r="G31" s="1305"/>
      <c r="H31" s="1305"/>
      <c r="I31" s="1305"/>
      <c r="J31" s="1306"/>
      <c r="K31" s="1294"/>
      <c r="L31" s="727" t="e">
        <f ca="1">SUM(L28:L30)</f>
        <v>#REF!</v>
      </c>
      <c r="M31" s="727" t="e">
        <f ca="1">SUM(M28:M30)</f>
        <v>#REF!</v>
      </c>
      <c r="N31" s="727" t="e">
        <f ca="1">SUM(N28:N30)</f>
        <v>#REF!</v>
      </c>
      <c r="O31" s="786"/>
    </row>
    <row r="32" spans="1:15" s="4" customFormat="1" ht="27" customHeight="1" x14ac:dyDescent="0.15">
      <c r="A32" s="912"/>
      <c r="B32" s="907" t="s">
        <v>46</v>
      </c>
      <c r="C32" s="251" t="s">
        <v>177</v>
      </c>
      <c r="D32" s="120" t="e">
        <f ca="1">INDIRECT($C32&amp;"!"&amp;"$F$41")</f>
        <v>#REF!</v>
      </c>
      <c r="E32" s="271" t="e">
        <f ca="1">INDIRECT($C32&amp;"!"&amp;"$F$44")</f>
        <v>#REF!</v>
      </c>
      <c r="F32" s="266" t="e">
        <f ca="1">INDIRECT($C32&amp;"!"&amp;"$F$42")</f>
        <v>#REF!</v>
      </c>
      <c r="G32" s="663" t="e">
        <f ca="1">INDIRECT($C32&amp;"!"&amp;"$F$45")</f>
        <v>#REF!</v>
      </c>
      <c r="H32" s="272" t="e">
        <f ca="1">INDIRECT($C32&amp;"!"&amp;"$F$48")</f>
        <v>#REF!</v>
      </c>
      <c r="I32" s="268" t="s">
        <v>194</v>
      </c>
      <c r="J32" s="422" t="e">
        <f ca="1">INDIRECT($C32&amp;"!"&amp;"$F$49")</f>
        <v>#REF!</v>
      </c>
      <c r="K32" s="738" t="e">
        <f>VLOOKUP(B32,#REF!,4,FALSE)</f>
        <v>#REF!</v>
      </c>
      <c r="L32" s="728" t="e">
        <f t="shared" ref="L32:L35" ca="1" si="38">INDIRECT($C32&amp;"!"&amp;"$F$33")*1</f>
        <v>#REF!</v>
      </c>
      <c r="M32" s="273" t="e">
        <f ca="1">INDIRECT($C32&amp;"!"&amp;"$F$34")</f>
        <v>#REF!</v>
      </c>
      <c r="N32" s="728" t="e">
        <f ca="1">INDIRECT($C32&amp;"!"&amp;"$F$37")</f>
        <v>#REF!</v>
      </c>
      <c r="O32" s="726" t="e">
        <f ca="1">INDIRECT($C32&amp;"!"&amp;"$F$38")</f>
        <v>#REF!</v>
      </c>
    </row>
    <row r="33" spans="1:15" s="4" customFormat="1" ht="18" customHeight="1" x14ac:dyDescent="0.15">
      <c r="A33" s="912"/>
      <c r="B33" s="911" t="s">
        <v>47</v>
      </c>
      <c r="C33" s="253" t="s">
        <v>178</v>
      </c>
      <c r="D33" s="116" t="e">
        <f ca="1">INDIRECT($C33&amp;"!"&amp;"$F$41")</f>
        <v>#REF!</v>
      </c>
      <c r="E33" s="270" t="e">
        <f ca="1">INDIRECT($C33&amp;"!"&amp;"$F$44")</f>
        <v>#REF!</v>
      </c>
      <c r="F33" s="270" t="e">
        <f ca="1">INDIRECT($C33&amp;"!"&amp;"$F$42")</f>
        <v>#REF!</v>
      </c>
      <c r="G33" s="270" t="e">
        <f ca="1">INDIRECT($C33&amp;"!"&amp;"$F$45")</f>
        <v>#REF!</v>
      </c>
      <c r="H33" s="638" t="e">
        <f ca="1">INDIRECT($C33&amp;"!"&amp;"$F$48")</f>
        <v>#REF!</v>
      </c>
      <c r="I33" s="254" t="s">
        <v>194</v>
      </c>
      <c r="J33" s="639" t="e">
        <f ca="1">INDIRECT($C33&amp;"!"&amp;"$F$49")</f>
        <v>#REF!</v>
      </c>
      <c r="K33" s="736" t="e">
        <f>VLOOKUP(B33,#REF!,4,FALSE)</f>
        <v>#REF!</v>
      </c>
      <c r="L33" s="276" t="e">
        <f t="shared" ca="1" si="38"/>
        <v>#REF!</v>
      </c>
      <c r="M33" s="276" t="e">
        <f ca="1">INDIRECT($C33&amp;"!"&amp;"$F$34")</f>
        <v>#REF!</v>
      </c>
      <c r="N33" s="276" t="e">
        <f ca="1">INDIRECT($C33&amp;"!"&amp;"$F$37")</f>
        <v>#REF!</v>
      </c>
      <c r="O33" s="282" t="e">
        <f ca="1">INDIRECT($C33&amp;"!"&amp;"$F$38")</f>
        <v>#REF!</v>
      </c>
    </row>
    <row r="34" spans="1:15" s="4" customFormat="1" ht="19.5" customHeight="1" x14ac:dyDescent="0.15">
      <c r="A34" s="912"/>
      <c r="B34" s="1252" t="s">
        <v>48</v>
      </c>
      <c r="C34" s="256" t="s">
        <v>179</v>
      </c>
      <c r="D34" s="113" t="e">
        <f ca="1">INDIRECT($C34&amp;"!"&amp;"$F$41")</f>
        <v>#REF!</v>
      </c>
      <c r="E34" s="274" t="e">
        <f ca="1">INDIRECT($C34&amp;"!"&amp;"$F$44")</f>
        <v>#REF!</v>
      </c>
      <c r="F34" s="274" t="e">
        <f ca="1">INDIRECT($C34&amp;"!"&amp;"$F$42")</f>
        <v>#REF!</v>
      </c>
      <c r="G34" s="358" t="e">
        <f ca="1">INDIRECT($C34&amp;"!"&amp;"$F$45")</f>
        <v>#REF!</v>
      </c>
      <c r="H34" s="275" t="e">
        <f ca="1">INDIRECT($C34&amp;"!"&amp;"$F$48")</f>
        <v>#REF!</v>
      </c>
      <c r="I34" s="261" t="s">
        <v>194</v>
      </c>
      <c r="J34" s="456" t="e">
        <f ca="1">INDIRECT($C34&amp;"!"&amp;"$F$49")</f>
        <v>#REF!</v>
      </c>
      <c r="K34" s="1301" t="e">
        <f>VLOOKUP(B34,#REF!,4,FALSE)</f>
        <v>#REF!</v>
      </c>
      <c r="L34" s="259" t="e">
        <f t="shared" ca="1" si="38"/>
        <v>#REF!</v>
      </c>
      <c r="M34" s="259" t="e">
        <f ca="1">INDIRECT($C34&amp;"!"&amp;"$F$34")</f>
        <v>#REF!</v>
      </c>
      <c r="N34" s="259" t="e">
        <f ca="1">INDIRECT($C34&amp;"!"&amp;"$F$37")</f>
        <v>#REF!</v>
      </c>
      <c r="O34" s="283" t="e">
        <f ca="1">INDIRECT($C34&amp;"!"&amp;"$F$38")</f>
        <v>#REF!</v>
      </c>
    </row>
    <row r="35" spans="1:15" s="4" customFormat="1" ht="18" customHeight="1" x14ac:dyDescent="0.15">
      <c r="A35" s="912"/>
      <c r="B35" s="1253"/>
      <c r="C35" s="189" t="s">
        <v>7</v>
      </c>
      <c r="D35" s="115" t="e">
        <f ca="1">INDIRECT($C35&amp;"!"&amp;"$F$41")</f>
        <v>#REF!</v>
      </c>
      <c r="E35" s="771" t="e">
        <f ca="1">INDIRECT($C35&amp;"!"&amp;"$F$44")</f>
        <v>#REF!</v>
      </c>
      <c r="F35" s="771" t="e">
        <f ca="1">INDIRECT($C35&amp;"!"&amp;"$F$42")</f>
        <v>#REF!</v>
      </c>
      <c r="G35" s="780" t="e">
        <f ca="1">INDIRECT($C35&amp;"!"&amp;"$F$45")</f>
        <v>#REF!</v>
      </c>
      <c r="H35" s="191" t="e">
        <f ca="1">INDIRECT($C35&amp;"!"&amp;"$F$48")</f>
        <v>#REF!</v>
      </c>
      <c r="I35" s="190" t="s">
        <v>194</v>
      </c>
      <c r="J35" s="457" t="e">
        <f ca="1">INDIRECT($C35&amp;"!"&amp;"$F$49")</f>
        <v>#REF!</v>
      </c>
      <c r="K35" s="1302"/>
      <c r="L35" s="330" t="e">
        <f t="shared" ca="1" si="38"/>
        <v>#REF!</v>
      </c>
      <c r="M35" s="330" t="e">
        <f ca="1">INDIRECT($C35&amp;"!"&amp;"$F$34")</f>
        <v>#REF!</v>
      </c>
      <c r="N35" s="330" t="e">
        <f ca="1">INDIRECT($C35&amp;"!"&amp;"$F$37")</f>
        <v>#REF!</v>
      </c>
      <c r="O35" s="818" t="e">
        <f ca="1">INDIRECT($C35&amp;"!"&amp;"$F$38")</f>
        <v>#REF!</v>
      </c>
    </row>
    <row r="36" spans="1:15" s="4" customFormat="1" ht="18" customHeight="1" x14ac:dyDescent="0.15">
      <c r="A36" s="912"/>
      <c r="B36" s="1253"/>
      <c r="C36" s="251" t="s">
        <v>215</v>
      </c>
      <c r="D36" s="1289"/>
      <c r="E36" s="1290"/>
      <c r="F36" s="1290"/>
      <c r="G36" s="1290"/>
      <c r="H36" s="1290"/>
      <c r="I36" s="1290"/>
      <c r="J36" s="1291"/>
      <c r="K36" s="1303"/>
      <c r="L36" s="729" t="e">
        <f ca="1">SUM(L34:L35)</f>
        <v>#REF!</v>
      </c>
      <c r="M36" s="729" t="e">
        <f ca="1">SUM(M34:M35)</f>
        <v>#REF!</v>
      </c>
      <c r="N36" s="729" t="e">
        <f ca="1">SUM(N34:N35)</f>
        <v>#REF!</v>
      </c>
      <c r="O36" s="329"/>
    </row>
    <row r="37" spans="1:15" s="4" customFormat="1" ht="18" customHeight="1" x14ac:dyDescent="0.15">
      <c r="A37" s="912"/>
      <c r="B37" s="1254" t="s">
        <v>49</v>
      </c>
      <c r="C37" s="253" t="s">
        <v>254</v>
      </c>
      <c r="D37" s="116" t="e">
        <f ca="1">INDIRECT($C37&amp;"!"&amp;"$F$41")</f>
        <v>#REF!</v>
      </c>
      <c r="E37" s="819" t="e">
        <f ca="1">INDIRECT($C37&amp;"!"&amp;"$F$44")</f>
        <v>#REF!</v>
      </c>
      <c r="F37" s="270" t="e">
        <f ca="1">INDIRECT($C37&amp;"!"&amp;"$F$42")</f>
        <v>#REF!</v>
      </c>
      <c r="G37" s="270" t="e">
        <f ca="1">INDIRECT($C37&amp;"!"&amp;"$F$45")</f>
        <v>#REF!</v>
      </c>
      <c r="H37" s="638" t="e">
        <f ca="1">INDIRECT($C37&amp;"!"&amp;"$F$48")</f>
        <v>#REF!</v>
      </c>
      <c r="I37" s="810" t="s">
        <v>194</v>
      </c>
      <c r="J37" s="811" t="e">
        <f ca="1">INDIRECT($C37&amp;"!"&amp;"$F$49")</f>
        <v>#REF!</v>
      </c>
      <c r="K37" s="1292" t="e">
        <f>VLOOKUP(B37,#REF!,4,FALSE)</f>
        <v>#REF!</v>
      </c>
      <c r="L37" s="276" t="e">
        <f t="shared" ref="L37:L39" ca="1" si="39">INDIRECT($C37&amp;"!"&amp;"$F$33")*1</f>
        <v>#REF!</v>
      </c>
      <c r="M37" s="276" t="e">
        <f ca="1">INDIRECT($C37&amp;"!"&amp;"$F$34")</f>
        <v>#REF!</v>
      </c>
      <c r="N37" s="276" t="e">
        <f ca="1">INDIRECT($C37&amp;"!"&amp;"$F$37")</f>
        <v>#REF!</v>
      </c>
      <c r="O37" s="282" t="e">
        <f ca="1">INDIRECT($C37&amp;"!"&amp;"$F$38")</f>
        <v>#REF!</v>
      </c>
    </row>
    <row r="38" spans="1:15" s="4" customFormat="1" ht="18" customHeight="1" x14ac:dyDescent="0.15">
      <c r="A38" s="912"/>
      <c r="B38" s="1255"/>
      <c r="C38" s="178" t="s">
        <v>36</v>
      </c>
      <c r="D38" s="117" t="e">
        <f t="shared" ref="D38:D39" ca="1" si="40">INDIRECT($C38&amp;"!"&amp;"$F$41")</f>
        <v>#REF!</v>
      </c>
      <c r="E38" s="820" t="e">
        <f t="shared" ref="E38:E39" ca="1" si="41">INDIRECT($C38&amp;"!"&amp;"$F$44")</f>
        <v>#REF!</v>
      </c>
      <c r="F38" s="792" t="e">
        <f t="shared" ref="F38:F39" ca="1" si="42">INDIRECT($C38&amp;"!"&amp;"$F$42")</f>
        <v>#REF!</v>
      </c>
      <c r="G38" s="792" t="e">
        <f t="shared" ref="G38:G39" ca="1" si="43">INDIRECT($C38&amp;"!"&amp;"$F$45")</f>
        <v>#REF!</v>
      </c>
      <c r="H38" s="174" t="e">
        <f ca="1">INDIRECT($C38&amp;"!"&amp;"$F$48")</f>
        <v>#REF!</v>
      </c>
      <c r="I38" s="813" t="s">
        <v>194</v>
      </c>
      <c r="J38" s="814" t="e">
        <f t="shared" ref="J38:J39" ca="1" si="44">INDIRECT($C38&amp;"!"&amp;"$F$49")</f>
        <v>#REF!</v>
      </c>
      <c r="K38" s="1293"/>
      <c r="L38" s="183" t="e">
        <f t="shared" ca="1" si="39"/>
        <v>#REF!</v>
      </c>
      <c r="M38" s="183" t="e">
        <f t="shared" ref="M38:M39" ca="1" si="45">INDIRECT($C38&amp;"!"&amp;"$F$34")</f>
        <v>#REF!</v>
      </c>
      <c r="N38" s="183" t="e">
        <f t="shared" ref="N38:N39" ca="1" si="46">INDIRECT($C38&amp;"!"&amp;"$F$37")</f>
        <v>#REF!</v>
      </c>
      <c r="O38" s="187" t="e">
        <f t="shared" ref="O38:O39" ca="1" si="47">INDIRECT($C38&amp;"!"&amp;"$F$38")</f>
        <v>#REF!</v>
      </c>
    </row>
    <row r="39" spans="1:15" s="4" customFormat="1" ht="18" customHeight="1" x14ac:dyDescent="0.15">
      <c r="A39" s="912"/>
      <c r="B39" s="1255"/>
      <c r="C39" s="188" t="s">
        <v>37</v>
      </c>
      <c r="D39" s="118" t="e">
        <f t="shared" ca="1" si="40"/>
        <v>#REF!</v>
      </c>
      <c r="E39" s="821" t="e">
        <f t="shared" ca="1" si="41"/>
        <v>#REF!</v>
      </c>
      <c r="F39" s="795" t="e">
        <f t="shared" ca="1" si="42"/>
        <v>#REF!</v>
      </c>
      <c r="G39" s="795" t="e">
        <f t="shared" ca="1" si="43"/>
        <v>#REF!</v>
      </c>
      <c r="H39" s="823" t="e">
        <f t="shared" ref="H39" ca="1" si="48">INDIRECT($C39&amp;"!"&amp;"$F$48")</f>
        <v>#REF!</v>
      </c>
      <c r="I39" s="816" t="s">
        <v>194</v>
      </c>
      <c r="J39" s="817" t="e">
        <f t="shared" ca="1" si="44"/>
        <v>#REF!</v>
      </c>
      <c r="K39" s="1293"/>
      <c r="L39" s="640" t="e">
        <f t="shared" ca="1" si="39"/>
        <v>#REF!</v>
      </c>
      <c r="M39" s="640" t="e">
        <f t="shared" ca="1" si="45"/>
        <v>#REF!</v>
      </c>
      <c r="N39" s="640" t="e">
        <f t="shared" ca="1" si="46"/>
        <v>#REF!</v>
      </c>
      <c r="O39" s="822" t="e">
        <f t="shared" ca="1" si="47"/>
        <v>#REF!</v>
      </c>
    </row>
    <row r="40" spans="1:15" s="4" customFormat="1" ht="18" customHeight="1" x14ac:dyDescent="0.15">
      <c r="A40" s="912"/>
      <c r="B40" s="1255"/>
      <c r="C40" s="252" t="s">
        <v>215</v>
      </c>
      <c r="D40" s="1304"/>
      <c r="E40" s="1305"/>
      <c r="F40" s="1305"/>
      <c r="G40" s="1305"/>
      <c r="H40" s="1305"/>
      <c r="I40" s="1305"/>
      <c r="J40" s="1306"/>
      <c r="K40" s="1294"/>
      <c r="L40" s="727" t="e">
        <f ca="1">SUM(L37:L39)</f>
        <v>#REF!</v>
      </c>
      <c r="M40" s="727" t="e">
        <f ca="1">SUM(M37:M39)</f>
        <v>#REF!</v>
      </c>
      <c r="N40" s="727" t="e">
        <f ca="1">SUM(N37:N39)</f>
        <v>#REF!</v>
      </c>
      <c r="O40" s="786"/>
    </row>
    <row r="41" spans="1:15" s="4" customFormat="1" ht="35.25" customHeight="1" x14ac:dyDescent="0.15">
      <c r="A41" s="912"/>
      <c r="B41" s="1244" t="s">
        <v>64</v>
      </c>
      <c r="C41" s="340" t="s">
        <v>29</v>
      </c>
      <c r="D41" s="274" t="e">
        <f ca="1">INDIRECT($C41&amp;"!"&amp;"$F$41")</f>
        <v>#REF!</v>
      </c>
      <c r="E41" s="824" t="e">
        <f ca="1">INDIRECT($C41&amp;"!"&amp;"$F$44")</f>
        <v>#REF!</v>
      </c>
      <c r="F41" s="890" t="e">
        <f ca="1">INDIRECT($C41&amp;"!"&amp;"$F$42")</f>
        <v>#REF!</v>
      </c>
      <c r="G41" s="825" t="e">
        <f ca="1">INDIRECT($C41&amp;"!"&amp;"$F$45")</f>
        <v>#REF!</v>
      </c>
      <c r="H41" s="275" t="e">
        <f ca="1">INDIRECT($C41&amp;"!"&amp;"$F$48")</f>
        <v>#REF!</v>
      </c>
      <c r="I41" s="261" t="s">
        <v>194</v>
      </c>
      <c r="J41" s="456" t="e">
        <f ca="1">INDIRECT($C41&amp;"!"&amp;"$F$49")</f>
        <v>#REF!</v>
      </c>
      <c r="K41" s="1301" t="e">
        <f>VLOOKUP(B41,#REF!,4,FALSE)</f>
        <v>#REF!</v>
      </c>
      <c r="L41" s="259" t="e">
        <f t="shared" ref="L41:L43" ca="1" si="49">INDIRECT($C41&amp;"!"&amp;"$F$33")*1</f>
        <v>#REF!</v>
      </c>
      <c r="M41" s="259" t="e">
        <f ca="1">INDIRECT($C41&amp;"!"&amp;"$F$34")</f>
        <v>#REF!</v>
      </c>
      <c r="N41" s="259" t="e">
        <f ca="1">INDIRECT($C41&amp;"!"&amp;"$F$37")</f>
        <v>#REF!</v>
      </c>
      <c r="O41" s="283" t="e">
        <f ca="1">INDIRECT($C41&amp;"!"&amp;"$F$38")</f>
        <v>#REF!</v>
      </c>
    </row>
    <row r="42" spans="1:15" s="4" customFormat="1" ht="18" customHeight="1" x14ac:dyDescent="0.15">
      <c r="A42" s="912"/>
      <c r="B42" s="1245"/>
      <c r="C42" s="179" t="s">
        <v>455</v>
      </c>
      <c r="D42" s="770" t="e">
        <f t="shared" ref="D42:D43" ca="1" si="50">INDIRECT($C42&amp;"!"&amp;"$F$41")</f>
        <v>#REF!</v>
      </c>
      <c r="E42" s="377" t="e">
        <f t="shared" ref="E42:E43" ca="1" si="51">INDIRECT($C42&amp;"!"&amp;"$F$44")</f>
        <v>#REF!</v>
      </c>
      <c r="F42" s="890" t="e">
        <f t="shared" ref="F42:F43" ca="1" si="52">INDIRECT($C42&amp;"!"&amp;"$F$42")</f>
        <v>#REF!</v>
      </c>
      <c r="G42" s="826" t="e">
        <f t="shared" ref="G42:G43" ca="1" si="53">INDIRECT($C42&amp;"!"&amp;"$F$45")</f>
        <v>#REF!</v>
      </c>
      <c r="H42" s="175" t="e">
        <f t="shared" ref="H42:H43" ca="1" si="54">INDIRECT($C42&amp;"!"&amp;"$F$48")</f>
        <v>#REF!</v>
      </c>
      <c r="I42" s="172" t="s">
        <v>194</v>
      </c>
      <c r="J42" s="458" t="e">
        <f t="shared" ref="J42:J43" ca="1" si="55">INDIRECT($C42&amp;"!"&amp;"$F$49")</f>
        <v>#REF!</v>
      </c>
      <c r="K42" s="1302"/>
      <c r="L42" s="378" t="e">
        <f t="shared" ca="1" si="49"/>
        <v>#REF!</v>
      </c>
      <c r="M42" s="378" t="e">
        <f t="shared" ref="M42:M43" ca="1" si="56">INDIRECT($C42&amp;"!"&amp;"$F$34")</f>
        <v>#REF!</v>
      </c>
      <c r="N42" s="378" t="e">
        <f t="shared" ref="N42:N43" ca="1" si="57">INDIRECT($C42&amp;"!"&amp;"$F$37")</f>
        <v>#REF!</v>
      </c>
      <c r="O42" s="827" t="e">
        <f t="shared" ref="O42:O43" ca="1" si="58">INDIRECT($C42&amp;"!"&amp;"$F$38")</f>
        <v>#REF!</v>
      </c>
    </row>
    <row r="43" spans="1:15" s="4" customFormat="1" ht="18" customHeight="1" x14ac:dyDescent="0.15">
      <c r="A43" s="912"/>
      <c r="B43" s="1245"/>
      <c r="C43" s="413" t="s">
        <v>456</v>
      </c>
      <c r="D43" s="771" t="e">
        <f t="shared" ca="1" si="50"/>
        <v>#REF!</v>
      </c>
      <c r="E43" s="192" t="e">
        <f t="shared" ca="1" si="51"/>
        <v>#REF!</v>
      </c>
      <c r="F43" s="890" t="e">
        <f t="shared" ca="1" si="52"/>
        <v>#REF!</v>
      </c>
      <c r="G43" s="828" t="e">
        <f t="shared" ca="1" si="53"/>
        <v>#REF!</v>
      </c>
      <c r="H43" s="191" t="e">
        <f t="shared" ca="1" si="54"/>
        <v>#REF!</v>
      </c>
      <c r="I43" s="190" t="s">
        <v>194</v>
      </c>
      <c r="J43" s="457" t="e">
        <f t="shared" ca="1" si="55"/>
        <v>#REF!</v>
      </c>
      <c r="K43" s="1302"/>
      <c r="L43" s="330" t="e">
        <f t="shared" ca="1" si="49"/>
        <v>#REF!</v>
      </c>
      <c r="M43" s="330" t="e">
        <f t="shared" ca="1" si="56"/>
        <v>#REF!</v>
      </c>
      <c r="N43" s="330" t="e">
        <f t="shared" ca="1" si="57"/>
        <v>#REF!</v>
      </c>
      <c r="O43" s="818" t="e">
        <f t="shared" ca="1" si="58"/>
        <v>#REF!</v>
      </c>
    </row>
    <row r="44" spans="1:15" s="4" customFormat="1" ht="18" customHeight="1" x14ac:dyDescent="0.15">
      <c r="A44" s="912"/>
      <c r="B44" s="1246"/>
      <c r="C44" s="414" t="s">
        <v>215</v>
      </c>
      <c r="D44" s="1307"/>
      <c r="E44" s="1308"/>
      <c r="F44" s="1308"/>
      <c r="G44" s="1308"/>
      <c r="H44" s="1308"/>
      <c r="I44" s="1308"/>
      <c r="J44" s="1309"/>
      <c r="K44" s="1303"/>
      <c r="L44" s="729" t="e">
        <f ca="1">SUM(L41:L43)</f>
        <v>#REF!</v>
      </c>
      <c r="M44" s="729" t="e">
        <f ca="1">SUM(M41:M43)</f>
        <v>#REF!</v>
      </c>
      <c r="N44" s="729" t="e">
        <f ca="1">SUM(N41:N43)</f>
        <v>#REF!</v>
      </c>
      <c r="O44" s="329"/>
    </row>
    <row r="45" spans="1:15" s="4" customFormat="1" ht="18" customHeight="1" x14ac:dyDescent="0.15">
      <c r="A45" s="912"/>
      <c r="B45" s="1254" t="s">
        <v>50</v>
      </c>
      <c r="C45" s="253" t="s">
        <v>97</v>
      </c>
      <c r="D45" s="116" t="e">
        <f ca="1">INDIRECT($C45&amp;"!"&amp;"$F$41")</f>
        <v>#REF!</v>
      </c>
      <c r="E45" s="270" t="e">
        <f ca="1">INDIRECT($C45&amp;"!"&amp;"$F$44")</f>
        <v>#REF!</v>
      </c>
      <c r="F45" s="918" t="e">
        <f ca="1">INDIRECT($C45&amp;"!"&amp;"$F$42")</f>
        <v>#REF!</v>
      </c>
      <c r="G45" s="270" t="e">
        <f ca="1">INDIRECT($C45&amp;"!"&amp;"$F$45")</f>
        <v>#REF!</v>
      </c>
      <c r="H45" s="638" t="e">
        <f ca="1">INDIRECT($C45&amp;"!"&amp;"$F$48")</f>
        <v>#REF!</v>
      </c>
      <c r="I45" s="810" t="s">
        <v>194</v>
      </c>
      <c r="J45" s="811" t="e">
        <f ca="1">INDIRECT($C45&amp;"!"&amp;"$F$49")</f>
        <v>#REF!</v>
      </c>
      <c r="K45" s="1292" t="e">
        <f>VLOOKUP(B45,#REF!,4,FALSE)</f>
        <v>#REF!</v>
      </c>
      <c r="L45" s="276" t="e">
        <f t="shared" ref="L45:L48" ca="1" si="59">INDIRECT($C45&amp;"!"&amp;"$F$33")*1</f>
        <v>#REF!</v>
      </c>
      <c r="M45" s="829" t="e">
        <f ca="1">INDIRECT($C45&amp;"!"&amp;"$F$34")</f>
        <v>#REF!</v>
      </c>
      <c r="N45" s="829" t="e">
        <f ca="1">INDIRECT($C45&amp;"!"&amp;"$F$37")</f>
        <v>#REF!</v>
      </c>
      <c r="O45" s="830" t="e">
        <f ca="1">INDIRECT($C45&amp;"!"&amp;"$F$38")</f>
        <v>#REF!</v>
      </c>
    </row>
    <row r="46" spans="1:15" s="4" customFormat="1" ht="18" customHeight="1" x14ac:dyDescent="0.15">
      <c r="A46" s="912"/>
      <c r="B46" s="1255"/>
      <c r="C46" s="178" t="s">
        <v>32</v>
      </c>
      <c r="D46" s="117" t="e">
        <f t="shared" ref="D46:D48" ca="1" si="60">INDIRECT($C46&amp;"!"&amp;"$F$41")</f>
        <v>#REF!</v>
      </c>
      <c r="E46" s="792" t="e">
        <f t="shared" ref="E46:E48" ca="1" si="61">INDIRECT($C46&amp;"!"&amp;"$F$44")</f>
        <v>#REF!</v>
      </c>
      <c r="F46" s="916" t="e">
        <f t="shared" ref="F46:F48" ca="1" si="62">INDIRECT($C46&amp;"!"&amp;"$F$42")</f>
        <v>#REF!</v>
      </c>
      <c r="G46" s="792" t="e">
        <f t="shared" ref="G46:G48" ca="1" si="63">INDIRECT($C46&amp;"!"&amp;"$F$45")</f>
        <v>#REF!</v>
      </c>
      <c r="H46" s="174" t="e">
        <f t="shared" ref="H46:H48" ca="1" si="64">INDIRECT($C46&amp;"!"&amp;"$F$48")</f>
        <v>#REF!</v>
      </c>
      <c r="I46" s="813" t="s">
        <v>194</v>
      </c>
      <c r="J46" s="814" t="e">
        <f t="shared" ref="J46:J48" ca="1" si="65">INDIRECT($C46&amp;"!"&amp;"$F$49")</f>
        <v>#REF!</v>
      </c>
      <c r="K46" s="1293"/>
      <c r="L46" s="183" t="e">
        <f t="shared" ca="1" si="59"/>
        <v>#REF!</v>
      </c>
      <c r="M46" s="831" t="e">
        <f t="shared" ref="M46:M48" ca="1" si="66">INDIRECT($C46&amp;"!"&amp;"$F$34")</f>
        <v>#REF!</v>
      </c>
      <c r="N46" s="831" t="e">
        <f t="shared" ref="N46:N48" ca="1" si="67">INDIRECT($C46&amp;"!"&amp;"$F$37")</f>
        <v>#REF!</v>
      </c>
      <c r="O46" s="832" t="e">
        <f t="shared" ref="O46:O48" ca="1" si="68">INDIRECT($C46&amp;"!"&amp;"$F$38")</f>
        <v>#REF!</v>
      </c>
    </row>
    <row r="47" spans="1:15" s="4" customFormat="1" ht="18" customHeight="1" x14ac:dyDescent="0.15">
      <c r="A47" s="912"/>
      <c r="B47" s="1255"/>
      <c r="C47" s="178" t="s">
        <v>226</v>
      </c>
      <c r="D47" s="117" t="e">
        <f t="shared" ca="1" si="60"/>
        <v>#REF!</v>
      </c>
      <c r="E47" s="792" t="e">
        <f t="shared" ca="1" si="61"/>
        <v>#REF!</v>
      </c>
      <c r="F47" s="916" t="e">
        <f t="shared" ca="1" si="62"/>
        <v>#REF!</v>
      </c>
      <c r="G47" s="792" t="e">
        <f t="shared" ca="1" si="63"/>
        <v>#REF!</v>
      </c>
      <c r="H47" s="174" t="e">
        <f t="shared" ca="1" si="64"/>
        <v>#REF!</v>
      </c>
      <c r="I47" s="813" t="s">
        <v>194</v>
      </c>
      <c r="J47" s="814" t="e">
        <f t="shared" ca="1" si="65"/>
        <v>#REF!</v>
      </c>
      <c r="K47" s="1293"/>
      <c r="L47" s="183" t="e">
        <f t="shared" ca="1" si="59"/>
        <v>#REF!</v>
      </c>
      <c r="M47" s="831" t="e">
        <f t="shared" ca="1" si="66"/>
        <v>#REF!</v>
      </c>
      <c r="N47" s="831" t="e">
        <f t="shared" ca="1" si="67"/>
        <v>#REF!</v>
      </c>
      <c r="O47" s="832" t="e">
        <f t="shared" ca="1" si="68"/>
        <v>#REF!</v>
      </c>
    </row>
    <row r="48" spans="1:15" s="4" customFormat="1" ht="18" customHeight="1" x14ac:dyDescent="0.15">
      <c r="A48" s="912"/>
      <c r="B48" s="1255"/>
      <c r="C48" s="188" t="s">
        <v>223</v>
      </c>
      <c r="D48" s="118" t="e">
        <f t="shared" ca="1" si="60"/>
        <v>#REF!</v>
      </c>
      <c r="E48" s="795" t="e">
        <f t="shared" ca="1" si="61"/>
        <v>#REF!</v>
      </c>
      <c r="F48" s="917" t="e">
        <f t="shared" ca="1" si="62"/>
        <v>#REF!</v>
      </c>
      <c r="G48" s="795" t="e">
        <f t="shared" ca="1" si="63"/>
        <v>#REF!</v>
      </c>
      <c r="H48" s="823" t="e">
        <f t="shared" ca="1" si="64"/>
        <v>#REF!</v>
      </c>
      <c r="I48" s="816" t="s">
        <v>194</v>
      </c>
      <c r="J48" s="817" t="e">
        <f t="shared" ca="1" si="65"/>
        <v>#REF!</v>
      </c>
      <c r="K48" s="1293"/>
      <c r="L48" s="640" t="e">
        <f t="shared" ca="1" si="59"/>
        <v>#REF!</v>
      </c>
      <c r="M48" s="833" t="e">
        <f t="shared" ca="1" si="66"/>
        <v>#REF!</v>
      </c>
      <c r="N48" s="833" t="e">
        <f t="shared" ca="1" si="67"/>
        <v>#REF!</v>
      </c>
      <c r="O48" s="834" t="e">
        <f t="shared" ca="1" si="68"/>
        <v>#REF!</v>
      </c>
    </row>
    <row r="49" spans="1:15" s="4" customFormat="1" ht="18" customHeight="1" x14ac:dyDescent="0.15">
      <c r="A49" s="912"/>
      <c r="B49" s="1255"/>
      <c r="C49" s="252" t="s">
        <v>215</v>
      </c>
      <c r="D49" s="1304"/>
      <c r="E49" s="1305"/>
      <c r="F49" s="1305"/>
      <c r="G49" s="1305"/>
      <c r="H49" s="1305"/>
      <c r="I49" s="1305"/>
      <c r="J49" s="1306"/>
      <c r="K49" s="1294"/>
      <c r="L49" s="727" t="e">
        <f ca="1">SUM(L45:L48)</f>
        <v>#REF!</v>
      </c>
      <c r="M49" s="727" t="e">
        <f ca="1">SUM(M45:M48)</f>
        <v>#REF!</v>
      </c>
      <c r="N49" s="727" t="e">
        <f ca="1">SUM(N45:N48)</f>
        <v>#REF!</v>
      </c>
      <c r="O49" s="786"/>
    </row>
    <row r="50" spans="1:15" s="4" customFormat="1" ht="18" customHeight="1" x14ac:dyDescent="0.15">
      <c r="A50" s="912"/>
      <c r="B50" s="1252" t="s">
        <v>52</v>
      </c>
      <c r="C50" s="658" t="s">
        <v>535</v>
      </c>
      <c r="D50" s="921" t="e">
        <f t="shared" ref="D50:D56" ca="1" si="69">INDIRECT($C50&amp;"!"&amp;"$F$41")</f>
        <v>#REF!</v>
      </c>
      <c r="E50" s="824" t="e">
        <f t="shared" ref="E50:E56" ca="1" si="70">INDIRECT($C50&amp;"!"&amp;"$F$44")</f>
        <v>#REF!</v>
      </c>
      <c r="F50" s="824" t="e">
        <f ca="1">INDIRECT($C50&amp;"!"&amp;"$F$42")</f>
        <v>#REF!</v>
      </c>
      <c r="G50" s="665" t="e">
        <f t="shared" ref="G50:G63" ca="1" si="71">INDIRECT($C50&amp;"!"&amp;"$F$45")</f>
        <v>#REF!</v>
      </c>
      <c r="H50" s="275" t="e">
        <f t="shared" ref="H50:H56" ca="1" si="72">INDIRECT($C50&amp;"!"&amp;"$F$48")</f>
        <v>#REF!</v>
      </c>
      <c r="I50" s="261" t="s">
        <v>194</v>
      </c>
      <c r="J50" s="456" t="e">
        <f t="shared" ref="J50:J56" ca="1" si="73">INDIRECT($C50&amp;"!"&amp;"$F$49")</f>
        <v>#REF!</v>
      </c>
      <c r="K50" s="1301" t="e">
        <f>VLOOKUP(B50,#REF!,4,FALSE)</f>
        <v>#REF!</v>
      </c>
      <c r="L50" s="259" t="e">
        <f t="shared" ref="L50:L56" ca="1" si="74">INDIRECT($C50&amp;"!"&amp;"$F$33")*1</f>
        <v>#REF!</v>
      </c>
      <c r="M50" s="259" t="e">
        <f ca="1">INDIRECT($C50&amp;"!"&amp;"$F$34")</f>
        <v>#REF!</v>
      </c>
      <c r="N50" s="259" t="e">
        <f ca="1">INDIRECT($C50&amp;"!"&amp;"$F$37")</f>
        <v>#REF!</v>
      </c>
      <c r="O50" s="283" t="e">
        <f ca="1">INDIRECT($C50&amp;"!"&amp;"$F$38")</f>
        <v>#REF!</v>
      </c>
    </row>
    <row r="51" spans="1:15" s="4" customFormat="1" ht="18" customHeight="1" x14ac:dyDescent="0.15">
      <c r="A51" s="912"/>
      <c r="B51" s="1253"/>
      <c r="C51" s="176" t="s">
        <v>191</v>
      </c>
      <c r="D51" s="922" t="e">
        <f t="shared" ca="1" si="69"/>
        <v>#REF!</v>
      </c>
      <c r="E51" s="377" t="e">
        <f t="shared" ca="1" si="70"/>
        <v>#REF!</v>
      </c>
      <c r="F51" s="377" t="e">
        <f t="shared" ref="F51:F56" ca="1" si="75">INDIRECT($C51&amp;"!"&amp;"$F$42")</f>
        <v>#REF!</v>
      </c>
      <c r="G51" s="835" t="e">
        <f t="shared" ca="1" si="71"/>
        <v>#REF!</v>
      </c>
      <c r="H51" s="175" t="e">
        <f t="shared" ca="1" si="72"/>
        <v>#REF!</v>
      </c>
      <c r="I51" s="172" t="s">
        <v>194</v>
      </c>
      <c r="J51" s="458" t="e">
        <f t="shared" ca="1" si="73"/>
        <v>#REF!</v>
      </c>
      <c r="K51" s="1302"/>
      <c r="L51" s="378" t="e">
        <f t="shared" ca="1" si="74"/>
        <v>#REF!</v>
      </c>
      <c r="M51" s="378" t="e">
        <f t="shared" ref="M51:M56" ca="1" si="76">INDIRECT($C51&amp;"!"&amp;"$F$34")</f>
        <v>#REF!</v>
      </c>
      <c r="N51" s="378" t="e">
        <f t="shared" ref="N51:N56" ca="1" si="77">INDIRECT($C51&amp;"!"&amp;"$F$37")</f>
        <v>#REF!</v>
      </c>
      <c r="O51" s="827" t="e">
        <f t="shared" ref="O51:O56" ca="1" si="78">INDIRECT($C51&amp;"!"&amp;"$F$38")</f>
        <v>#REF!</v>
      </c>
    </row>
    <row r="52" spans="1:15" s="4" customFormat="1" ht="18" customHeight="1" x14ac:dyDescent="0.15">
      <c r="A52" s="912"/>
      <c r="B52" s="1253"/>
      <c r="C52" s="177" t="s">
        <v>38</v>
      </c>
      <c r="D52" s="922" t="e">
        <f t="shared" ca="1" si="69"/>
        <v>#REF!</v>
      </c>
      <c r="E52" s="377" t="e">
        <f t="shared" ca="1" si="70"/>
        <v>#REF!</v>
      </c>
      <c r="F52" s="377" t="e">
        <f t="shared" ca="1" si="75"/>
        <v>#REF!</v>
      </c>
      <c r="G52" s="835" t="e">
        <f t="shared" ca="1" si="71"/>
        <v>#REF!</v>
      </c>
      <c r="H52" s="175" t="e">
        <f t="shared" ca="1" si="72"/>
        <v>#REF!</v>
      </c>
      <c r="I52" s="172" t="s">
        <v>194</v>
      </c>
      <c r="J52" s="458" t="e">
        <f t="shared" ca="1" si="73"/>
        <v>#REF!</v>
      </c>
      <c r="K52" s="1302"/>
      <c r="L52" s="378" t="e">
        <f t="shared" ca="1" si="74"/>
        <v>#REF!</v>
      </c>
      <c r="M52" s="378" t="e">
        <f t="shared" ca="1" si="76"/>
        <v>#REF!</v>
      </c>
      <c r="N52" s="378" t="e">
        <f t="shared" ca="1" si="77"/>
        <v>#REF!</v>
      </c>
      <c r="O52" s="827" t="e">
        <f t="shared" ca="1" si="78"/>
        <v>#REF!</v>
      </c>
    </row>
    <row r="53" spans="1:15" s="4" customFormat="1" ht="18" customHeight="1" x14ac:dyDescent="0.15">
      <c r="A53" s="912"/>
      <c r="B53" s="1253"/>
      <c r="C53" s="176" t="s">
        <v>457</v>
      </c>
      <c r="D53" s="922" t="e">
        <f t="shared" ca="1" si="69"/>
        <v>#REF!</v>
      </c>
      <c r="E53" s="377" t="e">
        <f t="shared" ca="1" si="70"/>
        <v>#REF!</v>
      </c>
      <c r="F53" s="377" t="e">
        <f t="shared" ca="1" si="75"/>
        <v>#REF!</v>
      </c>
      <c r="G53" s="835" t="e">
        <f t="shared" ca="1" si="71"/>
        <v>#REF!</v>
      </c>
      <c r="H53" s="175" t="e">
        <f t="shared" ca="1" si="72"/>
        <v>#REF!</v>
      </c>
      <c r="I53" s="172" t="s">
        <v>194</v>
      </c>
      <c r="J53" s="458" t="e">
        <f t="shared" ca="1" si="73"/>
        <v>#REF!</v>
      </c>
      <c r="K53" s="1302"/>
      <c r="L53" s="378" t="e">
        <f t="shared" ca="1" si="74"/>
        <v>#REF!</v>
      </c>
      <c r="M53" s="378" t="e">
        <f t="shared" ca="1" si="76"/>
        <v>#REF!</v>
      </c>
      <c r="N53" s="378" t="e">
        <f t="shared" ca="1" si="77"/>
        <v>#REF!</v>
      </c>
      <c r="O53" s="827" t="e">
        <f t="shared" ca="1" si="78"/>
        <v>#REF!</v>
      </c>
    </row>
    <row r="54" spans="1:15" s="4" customFormat="1" ht="18" customHeight="1" x14ac:dyDescent="0.15">
      <c r="A54" s="912"/>
      <c r="B54" s="1253"/>
      <c r="C54" s="176" t="s">
        <v>458</v>
      </c>
      <c r="D54" s="922" t="e">
        <f t="shared" ca="1" si="69"/>
        <v>#REF!</v>
      </c>
      <c r="E54" s="377" t="e">
        <f t="shared" ca="1" si="70"/>
        <v>#REF!</v>
      </c>
      <c r="F54" s="377" t="e">
        <f t="shared" ca="1" si="75"/>
        <v>#REF!</v>
      </c>
      <c r="G54" s="835" t="e">
        <f t="shared" ca="1" si="71"/>
        <v>#REF!</v>
      </c>
      <c r="H54" s="175" t="e">
        <f t="shared" ca="1" si="72"/>
        <v>#REF!</v>
      </c>
      <c r="I54" s="172" t="s">
        <v>194</v>
      </c>
      <c r="J54" s="458" t="e">
        <f t="shared" ca="1" si="73"/>
        <v>#REF!</v>
      </c>
      <c r="K54" s="1302"/>
      <c r="L54" s="378" t="e">
        <f t="shared" ca="1" si="74"/>
        <v>#REF!</v>
      </c>
      <c r="M54" s="378" t="e">
        <f t="shared" ca="1" si="76"/>
        <v>#REF!</v>
      </c>
      <c r="N54" s="378" t="e">
        <f t="shared" ca="1" si="77"/>
        <v>#REF!</v>
      </c>
      <c r="O54" s="827" t="e">
        <f t="shared" ca="1" si="78"/>
        <v>#REF!</v>
      </c>
    </row>
    <row r="55" spans="1:15" s="4" customFormat="1" ht="18" customHeight="1" x14ac:dyDescent="0.15">
      <c r="A55" s="912"/>
      <c r="B55" s="1253"/>
      <c r="C55" s="176" t="s">
        <v>459</v>
      </c>
      <c r="D55" s="922" t="e">
        <f t="shared" ca="1" si="69"/>
        <v>#REF!</v>
      </c>
      <c r="E55" s="377" t="e">
        <f t="shared" ca="1" si="70"/>
        <v>#REF!</v>
      </c>
      <c r="F55" s="377" t="e">
        <f t="shared" ca="1" si="75"/>
        <v>#REF!</v>
      </c>
      <c r="G55" s="835" t="e">
        <f t="shared" ca="1" si="71"/>
        <v>#REF!</v>
      </c>
      <c r="H55" s="175" t="e">
        <f t="shared" ca="1" si="72"/>
        <v>#REF!</v>
      </c>
      <c r="I55" s="172" t="s">
        <v>194</v>
      </c>
      <c r="J55" s="458" t="e">
        <f t="shared" ca="1" si="73"/>
        <v>#REF!</v>
      </c>
      <c r="K55" s="1302"/>
      <c r="L55" s="378" t="e">
        <f t="shared" ca="1" si="74"/>
        <v>#REF!</v>
      </c>
      <c r="M55" s="378" t="e">
        <f t="shared" ca="1" si="76"/>
        <v>#REF!</v>
      </c>
      <c r="N55" s="378" t="e">
        <f t="shared" ca="1" si="77"/>
        <v>#REF!</v>
      </c>
      <c r="O55" s="827" t="e">
        <f t="shared" ca="1" si="78"/>
        <v>#REF!</v>
      </c>
    </row>
    <row r="56" spans="1:15" s="4" customFormat="1" ht="18" customHeight="1" x14ac:dyDescent="0.15">
      <c r="A56" s="912"/>
      <c r="B56" s="1253"/>
      <c r="C56" s="376" t="s">
        <v>460</v>
      </c>
      <c r="D56" s="923" t="e">
        <f t="shared" ca="1" si="69"/>
        <v>#REF!</v>
      </c>
      <c r="E56" s="192" t="e">
        <f t="shared" ca="1" si="70"/>
        <v>#REF!</v>
      </c>
      <c r="F56" s="192" t="e">
        <f t="shared" ca="1" si="75"/>
        <v>#REF!</v>
      </c>
      <c r="G56" s="836" t="e">
        <f t="shared" ca="1" si="71"/>
        <v>#REF!</v>
      </c>
      <c r="H56" s="191" t="e">
        <f t="shared" ca="1" si="72"/>
        <v>#REF!</v>
      </c>
      <c r="I56" s="190" t="s">
        <v>194</v>
      </c>
      <c r="J56" s="457" t="e">
        <f t="shared" ca="1" si="73"/>
        <v>#REF!</v>
      </c>
      <c r="K56" s="1302"/>
      <c r="L56" s="330" t="e">
        <f t="shared" ca="1" si="74"/>
        <v>#REF!</v>
      </c>
      <c r="M56" s="330" t="e">
        <f t="shared" ca="1" si="76"/>
        <v>#REF!</v>
      </c>
      <c r="N56" s="330" t="e">
        <f t="shared" ca="1" si="77"/>
        <v>#REF!</v>
      </c>
      <c r="O56" s="818" t="e">
        <f t="shared" ca="1" si="78"/>
        <v>#REF!</v>
      </c>
    </row>
    <row r="57" spans="1:15" s="4" customFormat="1" ht="18" customHeight="1" x14ac:dyDescent="0.15">
      <c r="A57" s="912"/>
      <c r="B57" s="1260"/>
      <c r="C57" s="249" t="s">
        <v>215</v>
      </c>
      <c r="D57" s="1289"/>
      <c r="E57" s="1290"/>
      <c r="F57" s="1290"/>
      <c r="G57" s="1290"/>
      <c r="H57" s="1290"/>
      <c r="I57" s="1290"/>
      <c r="J57" s="1291"/>
      <c r="K57" s="1303"/>
      <c r="L57" s="730" t="e">
        <f ca="1">SUM(L50:L52)</f>
        <v>#REF!</v>
      </c>
      <c r="M57" s="730" t="e">
        <f ca="1">SUM(M50:M52)</f>
        <v>#REF!</v>
      </c>
      <c r="N57" s="730" t="e">
        <f ca="1">SUM(N50:N52)</f>
        <v>#REF!</v>
      </c>
      <c r="O57" s="329"/>
    </row>
    <row r="58" spans="1:15" s="4" customFormat="1" ht="18" customHeight="1" x14ac:dyDescent="0.15">
      <c r="A58" s="912"/>
      <c r="B58" s="1255" t="s">
        <v>53</v>
      </c>
      <c r="C58" s="837" t="s">
        <v>30</v>
      </c>
      <c r="D58" s="924" t="e">
        <f ca="1">INDIRECT($C58&amp;"!"&amp;"$F$41")</f>
        <v>#REF!</v>
      </c>
      <c r="E58" s="838" t="e">
        <f ca="1">INDIRECT($C58&amp;"!"&amp;"$F$44")</f>
        <v>#REF!</v>
      </c>
      <c r="F58" s="915" t="e">
        <f ca="1">INDIRECT($C58&amp;"!"&amp;"$F$42")</f>
        <v>#REF!</v>
      </c>
      <c r="G58" s="839" t="e">
        <f t="shared" ca="1" si="71"/>
        <v>#REF!</v>
      </c>
      <c r="H58" s="739" t="e">
        <f ca="1">INDIRECT($C58&amp;"!"&amp;"$F$48")</f>
        <v>#REF!</v>
      </c>
      <c r="I58" s="772" t="s">
        <v>194</v>
      </c>
      <c r="J58" s="773" t="e">
        <f ca="1">INDIRECT($C58&amp;"!"&amp;"$F$49")</f>
        <v>#REF!</v>
      </c>
      <c r="K58" s="1292" t="e">
        <f>VLOOKUP(B58,#REF!,4,FALSE)</f>
        <v>#REF!</v>
      </c>
      <c r="L58" s="840" t="e">
        <f t="shared" ref="L58:L63" ca="1" si="79">INDIRECT($C58&amp;"!"&amp;"$F$33")*1</f>
        <v>#REF!</v>
      </c>
      <c r="M58" s="841" t="e">
        <f ca="1">INDIRECT($C58&amp;"!"&amp;"$F$34")</f>
        <v>#REF!</v>
      </c>
      <c r="N58" s="841" t="e">
        <f ca="1">INDIRECT($C58&amp;"!"&amp;"$F$37")</f>
        <v>#REF!</v>
      </c>
      <c r="O58" s="842" t="e">
        <f ca="1">INDIRECT($C58&amp;"!"&amp;"$F$38")</f>
        <v>#REF!</v>
      </c>
    </row>
    <row r="59" spans="1:15" s="4" customFormat="1" ht="18" customHeight="1" x14ac:dyDescent="0.15">
      <c r="A59" s="912"/>
      <c r="B59" s="1255"/>
      <c r="C59" s="178" t="s">
        <v>33</v>
      </c>
      <c r="D59" s="913" t="e">
        <f t="shared" ref="D59:D63" ca="1" si="80">INDIRECT($C59&amp;"!"&amp;"$F$41")</f>
        <v>#REF!</v>
      </c>
      <c r="E59" s="820" t="e">
        <f t="shared" ref="E59:E63" ca="1" si="81">INDIRECT($C59&amp;"!"&amp;"$F$44")</f>
        <v>#REF!</v>
      </c>
      <c r="F59" s="915" t="e">
        <f t="shared" ref="F59:F63" ca="1" si="82">INDIRECT($C59&amp;"!"&amp;"$F$42")</f>
        <v>#REF!</v>
      </c>
      <c r="G59" s="792" t="e">
        <f t="shared" ca="1" si="71"/>
        <v>#REF!</v>
      </c>
      <c r="H59" s="174" t="e">
        <f t="shared" ref="H59:H63" ca="1" si="83">INDIRECT($C59&amp;"!"&amp;"$F$48")</f>
        <v>#REF!</v>
      </c>
      <c r="I59" s="813" t="s">
        <v>194</v>
      </c>
      <c r="J59" s="814" t="e">
        <f t="shared" ref="J59:J63" ca="1" si="84">INDIRECT($C59&amp;"!"&amp;"$F$49")</f>
        <v>#REF!</v>
      </c>
      <c r="K59" s="1293"/>
      <c r="L59" s="183" t="e">
        <f t="shared" ca="1" si="79"/>
        <v>#REF!</v>
      </c>
      <c r="M59" s="831" t="e">
        <f t="shared" ref="M59:M63" ca="1" si="85">INDIRECT($C59&amp;"!"&amp;"$F$34")</f>
        <v>#REF!</v>
      </c>
      <c r="N59" s="831" t="e">
        <f t="shared" ref="N59:N63" ca="1" si="86">INDIRECT($C59&amp;"!"&amp;"$F$37")</f>
        <v>#REF!</v>
      </c>
      <c r="O59" s="832" t="e">
        <f t="shared" ref="O59:O63" ca="1" si="87">INDIRECT($C59&amp;"!"&amp;"$F$38")</f>
        <v>#REF!</v>
      </c>
    </row>
    <row r="60" spans="1:15" s="4" customFormat="1" ht="18" customHeight="1" x14ac:dyDescent="0.15">
      <c r="A60" s="912"/>
      <c r="B60" s="1255"/>
      <c r="C60" s="178" t="s">
        <v>34</v>
      </c>
      <c r="D60" s="913" t="e">
        <f t="shared" ca="1" si="80"/>
        <v>#REF!</v>
      </c>
      <c r="E60" s="820" t="e">
        <f t="shared" ca="1" si="81"/>
        <v>#REF!</v>
      </c>
      <c r="F60" s="792" t="e">
        <f t="shared" ca="1" si="82"/>
        <v>#REF!</v>
      </c>
      <c r="G60" s="792" t="e">
        <f t="shared" ca="1" si="71"/>
        <v>#REF!</v>
      </c>
      <c r="H60" s="174" t="e">
        <f t="shared" ca="1" si="83"/>
        <v>#REF!</v>
      </c>
      <c r="I60" s="813" t="s">
        <v>194</v>
      </c>
      <c r="J60" s="814" t="e">
        <f t="shared" ca="1" si="84"/>
        <v>#REF!</v>
      </c>
      <c r="K60" s="1293"/>
      <c r="L60" s="183" t="e">
        <f t="shared" ca="1" si="79"/>
        <v>#REF!</v>
      </c>
      <c r="M60" s="831" t="e">
        <f t="shared" ca="1" si="85"/>
        <v>#REF!</v>
      </c>
      <c r="N60" s="831" t="e">
        <f t="shared" ca="1" si="86"/>
        <v>#REF!</v>
      </c>
      <c r="O60" s="832" t="e">
        <f t="shared" ca="1" si="87"/>
        <v>#REF!</v>
      </c>
    </row>
    <row r="61" spans="1:15" s="4" customFormat="1" ht="18" customHeight="1" x14ac:dyDescent="0.15">
      <c r="A61" s="912"/>
      <c r="B61" s="1255"/>
      <c r="C61" s="178" t="s">
        <v>263</v>
      </c>
      <c r="D61" s="913" t="e">
        <f t="shared" ca="1" si="80"/>
        <v>#REF!</v>
      </c>
      <c r="E61" s="820" t="e">
        <f t="shared" ca="1" si="81"/>
        <v>#REF!</v>
      </c>
      <c r="F61" s="915" t="e">
        <f t="shared" ca="1" si="82"/>
        <v>#REF!</v>
      </c>
      <c r="G61" s="792" t="e">
        <f t="shared" ca="1" si="71"/>
        <v>#REF!</v>
      </c>
      <c r="H61" s="174" t="e">
        <f t="shared" ca="1" si="83"/>
        <v>#REF!</v>
      </c>
      <c r="I61" s="813" t="s">
        <v>194</v>
      </c>
      <c r="J61" s="814" t="e">
        <f t="shared" ca="1" si="84"/>
        <v>#REF!</v>
      </c>
      <c r="K61" s="1293"/>
      <c r="L61" s="183" t="e">
        <f t="shared" ca="1" si="79"/>
        <v>#REF!</v>
      </c>
      <c r="M61" s="831" t="e">
        <f t="shared" ca="1" si="85"/>
        <v>#REF!</v>
      </c>
      <c r="N61" s="831" t="e">
        <f t="shared" ca="1" si="86"/>
        <v>#REF!</v>
      </c>
      <c r="O61" s="832" t="e">
        <f t="shared" ca="1" si="87"/>
        <v>#REF!</v>
      </c>
    </row>
    <row r="62" spans="1:15" s="4" customFormat="1" ht="18" customHeight="1" x14ac:dyDescent="0.15">
      <c r="A62" s="912"/>
      <c r="B62" s="1255"/>
      <c r="C62" s="605" t="s">
        <v>188</v>
      </c>
      <c r="D62" s="913" t="e">
        <f t="shared" ca="1" si="80"/>
        <v>#REF!</v>
      </c>
      <c r="E62" s="820" t="e">
        <f t="shared" ca="1" si="81"/>
        <v>#REF!</v>
      </c>
      <c r="F62" s="915" t="e">
        <f t="shared" ca="1" si="82"/>
        <v>#REF!</v>
      </c>
      <c r="G62" s="792" t="e">
        <f t="shared" ca="1" si="71"/>
        <v>#REF!</v>
      </c>
      <c r="H62" s="174" t="e">
        <f t="shared" ca="1" si="83"/>
        <v>#REF!</v>
      </c>
      <c r="I62" s="813" t="s">
        <v>194</v>
      </c>
      <c r="J62" s="814" t="e">
        <f t="shared" ca="1" si="84"/>
        <v>#REF!</v>
      </c>
      <c r="K62" s="1293"/>
      <c r="L62" s="183" t="e">
        <f t="shared" ca="1" si="79"/>
        <v>#REF!</v>
      </c>
      <c r="M62" s="831" t="e">
        <f t="shared" ca="1" si="85"/>
        <v>#REF!</v>
      </c>
      <c r="N62" s="831" t="e">
        <f t="shared" ca="1" si="86"/>
        <v>#REF!</v>
      </c>
      <c r="O62" s="832" t="e">
        <f t="shared" ca="1" si="87"/>
        <v>#REF!</v>
      </c>
    </row>
    <row r="63" spans="1:15" s="4" customFormat="1" ht="18" customHeight="1" x14ac:dyDescent="0.15">
      <c r="A63" s="912"/>
      <c r="B63" s="1255"/>
      <c r="C63" s="188" t="s">
        <v>494</v>
      </c>
      <c r="D63" s="904" t="e">
        <f t="shared" ca="1" si="80"/>
        <v>#REF!</v>
      </c>
      <c r="E63" s="821" t="e">
        <f t="shared" ca="1" si="81"/>
        <v>#REF!</v>
      </c>
      <c r="F63" s="795" t="e">
        <f t="shared" ca="1" si="82"/>
        <v>#REF!</v>
      </c>
      <c r="G63" s="795" t="e">
        <f t="shared" ca="1" si="71"/>
        <v>#REF!</v>
      </c>
      <c r="H63" s="823" t="e">
        <f t="shared" ca="1" si="83"/>
        <v>#REF!</v>
      </c>
      <c r="I63" s="816" t="s">
        <v>194</v>
      </c>
      <c r="J63" s="817" t="e">
        <f t="shared" ca="1" si="84"/>
        <v>#REF!</v>
      </c>
      <c r="K63" s="1293"/>
      <c r="L63" s="640" t="e">
        <f t="shared" ca="1" si="79"/>
        <v>#REF!</v>
      </c>
      <c r="M63" s="833" t="e">
        <f t="shared" ca="1" si="85"/>
        <v>#REF!</v>
      </c>
      <c r="N63" s="833" t="e">
        <f t="shared" ca="1" si="86"/>
        <v>#REF!</v>
      </c>
      <c r="O63" s="834" t="e">
        <f t="shared" ca="1" si="87"/>
        <v>#REF!</v>
      </c>
    </row>
    <row r="64" spans="1:15" s="4" customFormat="1" ht="18" customHeight="1" x14ac:dyDescent="0.15">
      <c r="A64" s="912"/>
      <c r="B64" s="1255"/>
      <c r="C64" s="854" t="s">
        <v>215</v>
      </c>
      <c r="D64" s="1304"/>
      <c r="E64" s="1305"/>
      <c r="F64" s="1305"/>
      <c r="G64" s="1305"/>
      <c r="H64" s="1305"/>
      <c r="I64" s="1305"/>
      <c r="J64" s="1306"/>
      <c r="K64" s="1294"/>
      <c r="L64" s="725" t="e">
        <f ca="1">SUM(L58:L62)</f>
        <v>#REF!</v>
      </c>
      <c r="M64" s="725" t="e">
        <f ca="1">SUM(M58:M62)</f>
        <v>#REF!</v>
      </c>
      <c r="N64" s="725" t="e">
        <f ca="1">SUM(N58:N62)</f>
        <v>#REF!</v>
      </c>
      <c r="O64" s="786"/>
    </row>
    <row r="65" spans="1:15" s="4" customFormat="1" ht="27" customHeight="1" x14ac:dyDescent="0.15">
      <c r="A65" s="912"/>
      <c r="B65" s="1252" t="s">
        <v>230</v>
      </c>
      <c r="C65" s="256" t="s">
        <v>8</v>
      </c>
      <c r="D65" s="921" t="e">
        <f ca="1">INDIRECT($C65&amp;"!"&amp;"$F$41")</f>
        <v>#REF!</v>
      </c>
      <c r="E65" s="843" t="e">
        <f ca="1">INDIRECT($C65&amp;"!"&amp;"$F$44")</f>
        <v>#REF!</v>
      </c>
      <c r="F65" s="824" t="e">
        <f ca="1">INDIRECT($C65&amp;"!"&amp;"$F$42")</f>
        <v>#REF!</v>
      </c>
      <c r="G65" s="666" t="e">
        <f ca="1">INDIRECT($C65&amp;"!"&amp;"$F$45")</f>
        <v>#REF!</v>
      </c>
      <c r="H65" s="275" t="e">
        <f ca="1">INDIRECT($C65&amp;"!"&amp;"$F$48")</f>
        <v>#REF!</v>
      </c>
      <c r="I65" s="261" t="s">
        <v>194</v>
      </c>
      <c r="J65" s="851" t="e">
        <f ca="1">INDIRECT($C65&amp;"!"&amp;"$F$49")</f>
        <v>#REF!</v>
      </c>
      <c r="K65" s="1301" t="e">
        <f>VLOOKUP(B65,#REF!,4,FALSE)</f>
        <v>#REF!</v>
      </c>
      <c r="L65" s="259" t="e">
        <f t="shared" ref="L65:L67" ca="1" si="88">INDIRECT($C65&amp;"!"&amp;"$F$33")*1</f>
        <v>#REF!</v>
      </c>
      <c r="M65" s="258" t="e">
        <f ca="1">INDIRECT($C65&amp;"!"&amp;"$F$34")</f>
        <v>#REF!</v>
      </c>
      <c r="N65" s="258" t="e">
        <f ca="1">INDIRECT($C65&amp;"!"&amp;"$F$37")</f>
        <v>#REF!</v>
      </c>
      <c r="O65" s="844" t="e">
        <f ca="1">INDIRECT($C65&amp;"!"&amp;"$F$38")</f>
        <v>#REF!</v>
      </c>
    </row>
    <row r="66" spans="1:15" s="4" customFormat="1" ht="18" customHeight="1" x14ac:dyDescent="0.15">
      <c r="A66" s="912"/>
      <c r="B66" s="1253"/>
      <c r="C66" s="179" t="s">
        <v>231</v>
      </c>
      <c r="D66" s="922" t="e">
        <f t="shared" ref="D66:D67" ca="1" si="89">INDIRECT($C66&amp;"!"&amp;"$F$41")</f>
        <v>#REF!</v>
      </c>
      <c r="E66" s="845" t="e">
        <f t="shared" ref="E66:E67" ca="1" si="90">INDIRECT($C66&amp;"!"&amp;"$F$44")</f>
        <v>#REF!</v>
      </c>
      <c r="F66" s="377" t="e">
        <f t="shared" ref="F66:F67" ca="1" si="91">INDIRECT($C66&amp;"!"&amp;"$F$42")</f>
        <v>#REF!</v>
      </c>
      <c r="G66" s="846" t="e">
        <f t="shared" ref="G66:G67" ca="1" si="92">INDIRECT($C66&amp;"!"&amp;"$F$45")</f>
        <v>#REF!</v>
      </c>
      <c r="H66" s="175" t="e">
        <f t="shared" ref="H66:H67" ca="1" si="93">INDIRECT($C66&amp;"!"&amp;"$F$48")</f>
        <v>#REF!</v>
      </c>
      <c r="I66" s="172" t="s">
        <v>194</v>
      </c>
      <c r="J66" s="852" t="e">
        <f t="shared" ref="J66:J67" ca="1" si="94">INDIRECT($C66&amp;"!"&amp;"$F$49")</f>
        <v>#REF!</v>
      </c>
      <c r="K66" s="1302"/>
      <c r="L66" s="378" t="e">
        <f t="shared" ca="1" si="88"/>
        <v>#REF!</v>
      </c>
      <c r="M66" s="169" t="e">
        <f t="shared" ref="M66:M67" ca="1" si="95">INDIRECT($C66&amp;"!"&amp;"$F$34")</f>
        <v>#REF!</v>
      </c>
      <c r="N66" s="169" t="e">
        <f t="shared" ref="N66:N67" ca="1" si="96">INDIRECT($C66&amp;"!"&amp;"$F$37")</f>
        <v>#REF!</v>
      </c>
      <c r="O66" s="847" t="e">
        <f t="shared" ref="O66:O67" ca="1" si="97">INDIRECT($C66&amp;"!"&amp;"$F$38")</f>
        <v>#REF!</v>
      </c>
    </row>
    <row r="67" spans="1:15" s="4" customFormat="1" ht="18" customHeight="1" x14ac:dyDescent="0.15">
      <c r="A67" s="912"/>
      <c r="B67" s="1253"/>
      <c r="C67" s="189" t="s">
        <v>204</v>
      </c>
      <c r="D67" s="923" t="e">
        <f t="shared" ca="1" si="89"/>
        <v>#REF!</v>
      </c>
      <c r="E67" s="848" t="e">
        <f t="shared" ca="1" si="90"/>
        <v>#REF!</v>
      </c>
      <c r="F67" s="192" t="e">
        <f t="shared" ca="1" si="91"/>
        <v>#REF!</v>
      </c>
      <c r="G67" s="849" t="e">
        <f t="shared" ca="1" si="92"/>
        <v>#REF!</v>
      </c>
      <c r="H67" s="191" t="e">
        <f t="shared" ca="1" si="93"/>
        <v>#REF!</v>
      </c>
      <c r="I67" s="190" t="s">
        <v>194</v>
      </c>
      <c r="J67" s="853" t="e">
        <f t="shared" ca="1" si="94"/>
        <v>#REF!</v>
      </c>
      <c r="K67" s="1302"/>
      <c r="L67" s="330" t="e">
        <f t="shared" ca="1" si="88"/>
        <v>#REF!</v>
      </c>
      <c r="M67" s="779" t="e">
        <f t="shared" ca="1" si="95"/>
        <v>#REF!</v>
      </c>
      <c r="N67" s="779" t="e">
        <f t="shared" ca="1" si="96"/>
        <v>#REF!</v>
      </c>
      <c r="O67" s="850" t="e">
        <f t="shared" ca="1" si="97"/>
        <v>#REF!</v>
      </c>
    </row>
    <row r="68" spans="1:15" s="4" customFormat="1" ht="18" customHeight="1" x14ac:dyDescent="0.15">
      <c r="A68" s="912"/>
      <c r="B68" s="1253"/>
      <c r="C68" s="251" t="s">
        <v>215</v>
      </c>
      <c r="D68" s="1289"/>
      <c r="E68" s="1290"/>
      <c r="F68" s="1290"/>
      <c r="G68" s="1290"/>
      <c r="H68" s="1290"/>
      <c r="I68" s="1290"/>
      <c r="J68" s="1291"/>
      <c r="K68" s="1303"/>
      <c r="L68" s="729" t="e">
        <f ca="1">SUM(L65:L67)</f>
        <v>#REF!</v>
      </c>
      <c r="M68" s="729" t="e">
        <f ca="1">SUM(M65:M67)</f>
        <v>#REF!</v>
      </c>
      <c r="N68" s="729" t="e">
        <f ca="1">SUM(N65:N67)</f>
        <v>#REF!</v>
      </c>
      <c r="O68" s="329"/>
    </row>
    <row r="69" spans="1:15" s="4" customFormat="1" ht="18" customHeight="1" x14ac:dyDescent="0.15">
      <c r="A69" s="912"/>
      <c r="B69" s="1254" t="s">
        <v>54</v>
      </c>
      <c r="C69" s="253" t="s">
        <v>181</v>
      </c>
      <c r="D69" s="903" t="e">
        <f ca="1">INDIRECT($C69&amp;"!"&amp;"$F$41")</f>
        <v>#REF!</v>
      </c>
      <c r="E69" s="819" t="e">
        <f ca="1">INDIRECT($C69&amp;"!"&amp;"$F$44")</f>
        <v>#REF!</v>
      </c>
      <c r="F69" s="270" t="e">
        <f ca="1">INDIRECT($C69&amp;"!"&amp;"$F$42")</f>
        <v>#REF!</v>
      </c>
      <c r="G69" s="270" t="e">
        <f ca="1">INDIRECT($C69&amp;"!"&amp;"$F$45")</f>
        <v>#REF!</v>
      </c>
      <c r="H69" s="638" t="e">
        <f ca="1">INDIRECT($C69&amp;"!"&amp;"$F$48")</f>
        <v>#REF!</v>
      </c>
      <c r="I69" s="810" t="s">
        <v>194</v>
      </c>
      <c r="J69" s="811" t="e">
        <f ca="1">INDIRECT($C69&amp;"!"&amp;"$F$49")</f>
        <v>#REF!</v>
      </c>
      <c r="K69" s="1292" t="e">
        <f>VLOOKUP(B69,#REF!,4,FALSE)</f>
        <v>#REF!</v>
      </c>
      <c r="L69" s="276" t="e">
        <f t="shared" ref="L69:L70" ca="1" si="98">INDIRECT($C69&amp;"!"&amp;"$F$33")*1</f>
        <v>#REF!</v>
      </c>
      <c r="M69" s="829" t="e">
        <f ca="1">INDIRECT($C69&amp;"!"&amp;"$F$34")</f>
        <v>#REF!</v>
      </c>
      <c r="N69" s="829" t="e">
        <f ca="1">INDIRECT($C69&amp;"!"&amp;"$F$37")</f>
        <v>#REF!</v>
      </c>
      <c r="O69" s="830" t="e">
        <f ca="1">INDIRECT($C69&amp;"!"&amp;"$F$38")</f>
        <v>#REF!</v>
      </c>
    </row>
    <row r="70" spans="1:15" s="4" customFormat="1" ht="18" customHeight="1" x14ac:dyDescent="0.15">
      <c r="A70" s="912"/>
      <c r="B70" s="1255"/>
      <c r="C70" s="188" t="s">
        <v>182</v>
      </c>
      <c r="D70" s="904" t="e">
        <f ca="1">INDIRECT($C70&amp;"!"&amp;"$F$41")</f>
        <v>#REF!</v>
      </c>
      <c r="E70" s="821" t="e">
        <f ca="1">INDIRECT($C70&amp;"!"&amp;"$F$44")</f>
        <v>#REF!</v>
      </c>
      <c r="F70" s="795" t="e">
        <f ca="1">INDIRECT($C70&amp;"!"&amp;"$F$42")</f>
        <v>#REF!</v>
      </c>
      <c r="G70" s="795" t="e">
        <f ca="1">INDIRECT($C70&amp;"!"&amp;"$F$45")</f>
        <v>#REF!</v>
      </c>
      <c r="H70" s="823" t="e">
        <f ca="1">INDIRECT($C70&amp;"!"&amp;"$F$48")</f>
        <v>#REF!</v>
      </c>
      <c r="I70" s="816" t="s">
        <v>194</v>
      </c>
      <c r="J70" s="817" t="e">
        <f ca="1">INDIRECT($C70&amp;"!"&amp;"$F$49")</f>
        <v>#REF!</v>
      </c>
      <c r="K70" s="1293"/>
      <c r="L70" s="640" t="e">
        <f t="shared" ca="1" si="98"/>
        <v>#REF!</v>
      </c>
      <c r="M70" s="833" t="e">
        <f ca="1">INDIRECT($C70&amp;"!"&amp;"$F$34")</f>
        <v>#REF!</v>
      </c>
      <c r="N70" s="833" t="e">
        <f ca="1">INDIRECT($C70&amp;"!"&amp;"$F$37")</f>
        <v>#REF!</v>
      </c>
      <c r="O70" s="834" t="e">
        <f ca="1">INDIRECT($C70&amp;"!"&amp;"$F$38")</f>
        <v>#REF!</v>
      </c>
    </row>
    <row r="71" spans="1:15" s="4" customFormat="1" ht="18" customHeight="1" x14ac:dyDescent="0.15">
      <c r="A71" s="912"/>
      <c r="B71" s="1255"/>
      <c r="C71" s="252" t="s">
        <v>215</v>
      </c>
      <c r="D71" s="1304"/>
      <c r="E71" s="1305"/>
      <c r="F71" s="1305"/>
      <c r="G71" s="1305"/>
      <c r="H71" s="1305"/>
      <c r="I71" s="1305"/>
      <c r="J71" s="1306"/>
      <c r="K71" s="1294"/>
      <c r="L71" s="727" t="e">
        <f ca="1">SUM(L69:L70)</f>
        <v>#REF!</v>
      </c>
      <c r="M71" s="727" t="e">
        <f ca="1">SUM(M69:M70)</f>
        <v>#REF!</v>
      </c>
      <c r="N71" s="727" t="e">
        <f ca="1">SUM(N69:N70)</f>
        <v>#REF!</v>
      </c>
      <c r="O71" s="786"/>
    </row>
    <row r="72" spans="1:15" s="4" customFormat="1" ht="27" customHeight="1" x14ac:dyDescent="0.15">
      <c r="A72" s="912"/>
      <c r="B72" s="907" t="s">
        <v>55</v>
      </c>
      <c r="C72" s="251" t="s">
        <v>183</v>
      </c>
      <c r="D72" s="899" t="e">
        <f t="shared" ref="D72:D82" ca="1" si="99">INDIRECT($C72&amp;"!"&amp;"$F$41")</f>
        <v>#REF!</v>
      </c>
      <c r="E72" s="266" t="e">
        <f t="shared" ref="E72:E82" ca="1" si="100">INDIRECT($C72&amp;"!"&amp;"$F$44")</f>
        <v>#REF!</v>
      </c>
      <c r="F72" s="895" t="e">
        <f t="shared" ref="F72:F82" ca="1" si="101">INDIRECT($C72&amp;"!"&amp;"$F$42")</f>
        <v>#REF!</v>
      </c>
      <c r="G72" s="661" t="e">
        <f t="shared" ref="G72:G82" ca="1" si="102">INDIRECT($C72&amp;"!"&amp;"$F$45")</f>
        <v>#REF!</v>
      </c>
      <c r="H72" s="272" t="e">
        <f t="shared" ref="H72:H82" ca="1" si="103">INDIRECT($C72&amp;"!"&amp;"$F$48")</f>
        <v>#REF!</v>
      </c>
      <c r="I72" s="268" t="s">
        <v>194</v>
      </c>
      <c r="J72" s="422" t="e">
        <f t="shared" ref="J72:J82" ca="1" si="104">INDIRECT($C72&amp;"!"&amp;"$F$49")</f>
        <v>#REF!</v>
      </c>
      <c r="K72" s="738" t="e">
        <f>VLOOKUP(B72,#REF!,4,FALSE)</f>
        <v>#REF!</v>
      </c>
      <c r="L72" s="728" t="e">
        <f t="shared" ref="L72:L82" ca="1" si="105">INDIRECT($C72&amp;"!"&amp;"$F$33")*1</f>
        <v>#REF!</v>
      </c>
      <c r="M72" s="728" t="e">
        <f t="shared" ref="M72:M82" ca="1" si="106">INDIRECT($C72&amp;"!"&amp;"$F$34")</f>
        <v>#REF!</v>
      </c>
      <c r="N72" s="728" t="e">
        <f t="shared" ref="N72:N79" ca="1" si="107">INDIRECT($C72&amp;"!"&amp;"$F$37")</f>
        <v>#REF!</v>
      </c>
      <c r="O72" s="726" t="e">
        <f t="shared" ref="O72:O82" ca="1" si="108">INDIRECT($C72&amp;"!"&amp;"$F$38")</f>
        <v>#REF!</v>
      </c>
    </row>
    <row r="73" spans="1:15" s="4" customFormat="1" ht="33" customHeight="1" x14ac:dyDescent="0.15">
      <c r="A73" s="912"/>
      <c r="B73" s="908" t="s">
        <v>56</v>
      </c>
      <c r="C73" s="252" t="s">
        <v>9</v>
      </c>
      <c r="D73" s="898" t="e">
        <f t="shared" ca="1" si="99"/>
        <v>#REF!</v>
      </c>
      <c r="E73" s="277" t="e">
        <f t="shared" ca="1" si="100"/>
        <v>#REF!</v>
      </c>
      <c r="F73" s="919" t="e">
        <f t="shared" ca="1" si="101"/>
        <v>#REF!</v>
      </c>
      <c r="G73" s="740" t="e">
        <f t="shared" ca="1" si="102"/>
        <v>#REF!</v>
      </c>
      <c r="H73" s="737" t="e">
        <f t="shared" ca="1" si="103"/>
        <v>#REF!</v>
      </c>
      <c r="I73" s="735" t="s">
        <v>194</v>
      </c>
      <c r="J73" s="855" t="e">
        <f t="shared" ca="1" si="104"/>
        <v>#REF!</v>
      </c>
      <c r="K73" s="641" t="e">
        <f>VLOOKUP(B73,#REF!,4,FALSE)</f>
        <v>#REF!</v>
      </c>
      <c r="L73" s="724" t="e">
        <f t="shared" ca="1" si="105"/>
        <v>#REF!</v>
      </c>
      <c r="M73" s="724" t="e">
        <f t="shared" ca="1" si="106"/>
        <v>#REF!</v>
      </c>
      <c r="N73" s="724" t="e">
        <f t="shared" ca="1" si="107"/>
        <v>#REF!</v>
      </c>
      <c r="O73" s="733" t="e">
        <f t="shared" ca="1" si="108"/>
        <v>#REF!</v>
      </c>
    </row>
    <row r="74" spans="1:15" s="4" customFormat="1" ht="27" customHeight="1" x14ac:dyDescent="0.15">
      <c r="A74" s="912"/>
      <c r="B74" s="907" t="s">
        <v>57</v>
      </c>
      <c r="C74" s="251" t="s">
        <v>224</v>
      </c>
      <c r="D74" s="120" t="e">
        <f t="shared" ca="1" si="99"/>
        <v>#REF!</v>
      </c>
      <c r="E74" s="266" t="e">
        <f t="shared" ca="1" si="100"/>
        <v>#REF!</v>
      </c>
      <c r="F74" s="894" t="e">
        <f t="shared" ca="1" si="101"/>
        <v>#REF!</v>
      </c>
      <c r="G74" s="661" t="e">
        <f ca="1">INDIRECT($C74&amp;"!"&amp;"$F$45")</f>
        <v>#REF!</v>
      </c>
      <c r="H74" s="272" t="e">
        <f t="shared" ca="1" si="103"/>
        <v>#REF!</v>
      </c>
      <c r="I74" s="268" t="s">
        <v>194</v>
      </c>
      <c r="J74" s="422" t="e">
        <f t="shared" ca="1" si="104"/>
        <v>#REF!</v>
      </c>
      <c r="K74" s="738" t="e">
        <f>VLOOKUP(B74,#REF!,4,FALSE)</f>
        <v>#REF!</v>
      </c>
      <c r="L74" s="728" t="e">
        <f t="shared" ca="1" si="105"/>
        <v>#REF!</v>
      </c>
      <c r="M74" s="728" t="e">
        <f t="shared" ca="1" si="106"/>
        <v>#REF!</v>
      </c>
      <c r="N74" s="728" t="e">
        <f t="shared" ca="1" si="107"/>
        <v>#REF!</v>
      </c>
      <c r="O74" s="726" t="e">
        <f t="shared" ca="1" si="108"/>
        <v>#REF!</v>
      </c>
    </row>
    <row r="75" spans="1:15" s="4" customFormat="1" ht="27.75" customHeight="1" x14ac:dyDescent="0.15">
      <c r="A75" s="912"/>
      <c r="B75" s="908" t="s">
        <v>58</v>
      </c>
      <c r="C75" s="252" t="s">
        <v>227</v>
      </c>
      <c r="D75" s="898" t="e">
        <f t="shared" ca="1" si="99"/>
        <v>#REF!</v>
      </c>
      <c r="E75" s="740" t="e">
        <f t="shared" ca="1" si="100"/>
        <v>#REF!</v>
      </c>
      <c r="F75" s="740" t="e">
        <f t="shared" ca="1" si="101"/>
        <v>#REF!</v>
      </c>
      <c r="G75" s="740" t="e">
        <f ca="1">INDIRECT($C75&amp;"!"&amp;"$F$45")</f>
        <v>#REF!</v>
      </c>
      <c r="H75" s="737" t="e">
        <f t="shared" ca="1" si="103"/>
        <v>#REF!</v>
      </c>
      <c r="I75" s="735" t="s">
        <v>194</v>
      </c>
      <c r="J75" s="855" t="e">
        <f t="shared" ca="1" si="104"/>
        <v>#REF!</v>
      </c>
      <c r="K75" s="956" t="e">
        <f>VLOOKUP(B75,#REF!,4,FALSE)</f>
        <v>#REF!</v>
      </c>
      <c r="L75" s="724" t="e">
        <f t="shared" ca="1" si="105"/>
        <v>#REF!</v>
      </c>
      <c r="M75" s="724" t="e">
        <f t="shared" ca="1" si="106"/>
        <v>#REF!</v>
      </c>
      <c r="N75" s="724" t="e">
        <f t="shared" ca="1" si="107"/>
        <v>#REF!</v>
      </c>
      <c r="O75" s="733" t="e">
        <f t="shared" ca="1" si="108"/>
        <v>#REF!</v>
      </c>
    </row>
    <row r="76" spans="1:15" s="4" customFormat="1" ht="27" customHeight="1" x14ac:dyDescent="0.15">
      <c r="A76" s="912"/>
      <c r="B76" s="907" t="s">
        <v>59</v>
      </c>
      <c r="C76" s="251" t="s">
        <v>225</v>
      </c>
      <c r="D76" s="899" t="e">
        <f t="shared" ca="1" si="99"/>
        <v>#REF!</v>
      </c>
      <c r="E76" s="266" t="e">
        <f t="shared" ca="1" si="100"/>
        <v>#REF!</v>
      </c>
      <c r="F76" s="266" t="e">
        <f t="shared" ca="1" si="101"/>
        <v>#REF!</v>
      </c>
      <c r="G76" s="661" t="e">
        <f t="shared" ca="1" si="102"/>
        <v>#REF!</v>
      </c>
      <c r="H76" s="272" t="e">
        <f t="shared" ca="1" si="103"/>
        <v>#REF!</v>
      </c>
      <c r="I76" s="268" t="s">
        <v>194</v>
      </c>
      <c r="J76" s="422" t="e">
        <f t="shared" ca="1" si="104"/>
        <v>#REF!</v>
      </c>
      <c r="K76" s="738" t="e">
        <f>VLOOKUP(B76,#REF!,4,FALSE)</f>
        <v>#REF!</v>
      </c>
      <c r="L76" s="728" t="e">
        <f t="shared" ca="1" si="105"/>
        <v>#REF!</v>
      </c>
      <c r="M76" s="728" t="e">
        <f t="shared" ca="1" si="106"/>
        <v>#REF!</v>
      </c>
      <c r="N76" s="728" t="e">
        <f t="shared" ca="1" si="107"/>
        <v>#REF!</v>
      </c>
      <c r="O76" s="726" t="e">
        <f t="shared" ca="1" si="108"/>
        <v>#REF!</v>
      </c>
    </row>
    <row r="77" spans="1:15" s="4" customFormat="1" ht="18" customHeight="1" x14ac:dyDescent="0.15">
      <c r="A77" s="912"/>
      <c r="B77" s="908" t="s">
        <v>60</v>
      </c>
      <c r="C77" s="252" t="s">
        <v>185</v>
      </c>
      <c r="D77" s="898" t="e">
        <f t="shared" ca="1" si="99"/>
        <v>#REF!</v>
      </c>
      <c r="E77" s="740" t="e">
        <f t="shared" ca="1" si="100"/>
        <v>#REF!</v>
      </c>
      <c r="F77" s="740" t="e">
        <f t="shared" ca="1" si="101"/>
        <v>#REF!</v>
      </c>
      <c r="G77" s="740" t="e">
        <f t="shared" ca="1" si="102"/>
        <v>#REF!</v>
      </c>
      <c r="H77" s="734" t="e">
        <f t="shared" ca="1" si="103"/>
        <v>#REF!</v>
      </c>
      <c r="I77" s="735" t="s">
        <v>194</v>
      </c>
      <c r="J77" s="732" t="e">
        <f t="shared" ca="1" si="104"/>
        <v>#REF!</v>
      </c>
      <c r="K77" s="641" t="e">
        <f>VLOOKUP(B77,#REF!,4,FALSE)</f>
        <v>#REF!</v>
      </c>
      <c r="L77" s="724" t="e">
        <f t="shared" ca="1" si="105"/>
        <v>#REF!</v>
      </c>
      <c r="M77" s="724" t="e">
        <f t="shared" ca="1" si="106"/>
        <v>#REF!</v>
      </c>
      <c r="N77" s="724" t="e">
        <f t="shared" ca="1" si="107"/>
        <v>#REF!</v>
      </c>
      <c r="O77" s="733" t="e">
        <f t="shared" ca="1" si="108"/>
        <v>#REF!</v>
      </c>
    </row>
    <row r="78" spans="1:15" s="4" customFormat="1" ht="18" customHeight="1" x14ac:dyDescent="0.15">
      <c r="A78" s="912"/>
      <c r="B78" s="514" t="s">
        <v>514</v>
      </c>
      <c r="C78" s="572" t="s">
        <v>515</v>
      </c>
      <c r="D78" s="492" t="e">
        <f ca="1">INDIRECT($C78&amp;"!"&amp;"$F$41")</f>
        <v>#REF!</v>
      </c>
      <c r="E78" s="516" t="e">
        <f t="shared" ca="1" si="100"/>
        <v>#REF!</v>
      </c>
      <c r="F78" s="894" t="e">
        <f t="shared" ca="1" si="101"/>
        <v>#REF!</v>
      </c>
      <c r="G78" s="516" t="e">
        <f t="shared" ca="1" si="102"/>
        <v>#REF!</v>
      </c>
      <c r="H78" s="742" t="e">
        <f t="shared" ca="1" si="103"/>
        <v>#REF!</v>
      </c>
      <c r="I78" s="517" t="s">
        <v>205</v>
      </c>
      <c r="J78" s="741" t="e">
        <f t="shared" ca="1" si="104"/>
        <v>#REF!</v>
      </c>
      <c r="K78" s="642" t="e">
        <f>VLOOKUP(B78,#REF!,4,FALSE)</f>
        <v>#REF!</v>
      </c>
      <c r="L78" s="722" t="e">
        <f t="shared" ca="1" si="105"/>
        <v>#REF!</v>
      </c>
      <c r="M78" s="722" t="e">
        <f t="shared" ca="1" si="106"/>
        <v>#REF!</v>
      </c>
      <c r="N78" s="722" t="e">
        <f t="shared" ca="1" si="107"/>
        <v>#REF!</v>
      </c>
      <c r="O78" s="731" t="e">
        <f t="shared" ca="1" si="108"/>
        <v>#REF!</v>
      </c>
    </row>
    <row r="79" spans="1:15" s="4" customFormat="1" ht="18" customHeight="1" x14ac:dyDescent="0.15">
      <c r="A79" s="912"/>
      <c r="B79" s="908" t="s">
        <v>61</v>
      </c>
      <c r="C79" s="523" t="s">
        <v>218</v>
      </c>
      <c r="D79" s="898" t="e">
        <f t="shared" ca="1" si="99"/>
        <v>#REF!</v>
      </c>
      <c r="E79" s="740" t="e">
        <f t="shared" ca="1" si="100"/>
        <v>#REF!</v>
      </c>
      <c r="F79" s="891" t="e">
        <f t="shared" ca="1" si="101"/>
        <v>#REF!</v>
      </c>
      <c r="G79" s="524" t="e">
        <f t="shared" ca="1" si="102"/>
        <v>#REF!</v>
      </c>
      <c r="H79" s="734" t="e">
        <f t="shared" ca="1" si="103"/>
        <v>#REF!</v>
      </c>
      <c r="I79" s="735" t="s">
        <v>194</v>
      </c>
      <c r="J79" s="732" t="e">
        <f t="shared" ca="1" si="104"/>
        <v>#REF!</v>
      </c>
      <c r="K79" s="641" t="e">
        <f>VLOOKUP(B79,#REF!,4,FALSE)</f>
        <v>#REF!</v>
      </c>
      <c r="L79" s="724" t="e">
        <f t="shared" ca="1" si="105"/>
        <v>#REF!</v>
      </c>
      <c r="M79" s="724" t="e">
        <f t="shared" ca="1" si="106"/>
        <v>#REF!</v>
      </c>
      <c r="N79" s="724" t="e">
        <f t="shared" ca="1" si="107"/>
        <v>#REF!</v>
      </c>
      <c r="O79" s="733" t="e">
        <f t="shared" ca="1" si="108"/>
        <v>#REF!</v>
      </c>
    </row>
    <row r="80" spans="1:15" s="4" customFormat="1" ht="18" customHeight="1" x14ac:dyDescent="0.15">
      <c r="A80" s="912"/>
      <c r="B80" s="1256" t="s">
        <v>62</v>
      </c>
      <c r="C80" s="518" t="s">
        <v>51</v>
      </c>
      <c r="D80" s="900" t="e">
        <f t="shared" ca="1" si="99"/>
        <v>#REF!</v>
      </c>
      <c r="E80" s="857" t="e">
        <f t="shared" ca="1" si="100"/>
        <v>#REF!</v>
      </c>
      <c r="F80" s="892" t="e">
        <f t="shared" ca="1" si="101"/>
        <v>#REF!</v>
      </c>
      <c r="G80" s="858" t="e">
        <f t="shared" ca="1" si="102"/>
        <v>#REF!</v>
      </c>
      <c r="H80" s="876" t="e">
        <f t="shared" ca="1" si="103"/>
        <v>#REF!</v>
      </c>
      <c r="I80" s="859" t="s">
        <v>194</v>
      </c>
      <c r="J80" s="860" t="e">
        <f t="shared" ca="1" si="104"/>
        <v>#REF!</v>
      </c>
      <c r="K80" s="1295" t="e">
        <f>VLOOKUP(B80,#REF!,4,FALSE)</f>
        <v>#REF!</v>
      </c>
      <c r="L80" s="519" t="e">
        <f t="shared" ca="1" si="105"/>
        <v>#REF!</v>
      </c>
      <c r="M80" s="861" t="e">
        <f t="shared" ca="1" si="106"/>
        <v>#REF!</v>
      </c>
      <c r="N80" s="861" t="e">
        <f ca="1">INDIRECT($C80&amp;"!"&amp;"$F$37")</f>
        <v>#REF!</v>
      </c>
      <c r="O80" s="862" t="e">
        <f t="shared" ca="1" si="108"/>
        <v>#REF!</v>
      </c>
    </row>
    <row r="81" spans="1:15" s="4" customFormat="1" ht="18" customHeight="1" x14ac:dyDescent="0.15">
      <c r="A81" s="912"/>
      <c r="B81" s="1257"/>
      <c r="C81" s="520" t="s">
        <v>186</v>
      </c>
      <c r="D81" s="901" t="e">
        <f t="shared" ca="1" si="99"/>
        <v>#REF!</v>
      </c>
      <c r="E81" s="863" t="e">
        <f t="shared" ca="1" si="100"/>
        <v>#REF!</v>
      </c>
      <c r="F81" s="889" t="e">
        <f t="shared" ca="1" si="101"/>
        <v>#REF!</v>
      </c>
      <c r="G81" s="864" t="e">
        <f t="shared" ca="1" si="102"/>
        <v>#REF!</v>
      </c>
      <c r="H81" s="877" t="e">
        <f t="shared" ca="1" si="103"/>
        <v>#REF!</v>
      </c>
      <c r="I81" s="865" t="s">
        <v>194</v>
      </c>
      <c r="J81" s="866" t="e">
        <f t="shared" ca="1" si="104"/>
        <v>#REF!</v>
      </c>
      <c r="K81" s="1296"/>
      <c r="L81" s="867" t="e">
        <f t="shared" ca="1" si="105"/>
        <v>#REF!</v>
      </c>
      <c r="M81" s="868" t="e">
        <f t="shared" ca="1" si="106"/>
        <v>#REF!</v>
      </c>
      <c r="N81" s="868" t="e">
        <f t="shared" ref="N81:N82" ca="1" si="109">INDIRECT($C81&amp;"!"&amp;"$F$37")</f>
        <v>#REF!</v>
      </c>
      <c r="O81" s="869" t="e">
        <f t="shared" ca="1" si="108"/>
        <v>#REF!</v>
      </c>
    </row>
    <row r="82" spans="1:15" s="4" customFormat="1" ht="18" customHeight="1" x14ac:dyDescent="0.15">
      <c r="A82" s="912"/>
      <c r="B82" s="1257"/>
      <c r="C82" s="521" t="s">
        <v>219</v>
      </c>
      <c r="D82" s="902" t="e">
        <f t="shared" ca="1" si="99"/>
        <v>#REF!</v>
      </c>
      <c r="E82" s="870" t="e">
        <f t="shared" ca="1" si="100"/>
        <v>#REF!</v>
      </c>
      <c r="F82" s="893" t="e">
        <f t="shared" ca="1" si="101"/>
        <v>#REF!</v>
      </c>
      <c r="G82" s="871" t="e">
        <f t="shared" ca="1" si="102"/>
        <v>#REF!</v>
      </c>
      <c r="H82" s="878" t="e">
        <f t="shared" ca="1" si="103"/>
        <v>#REF!</v>
      </c>
      <c r="I82" s="872" t="s">
        <v>194</v>
      </c>
      <c r="J82" s="873" t="e">
        <f t="shared" ca="1" si="104"/>
        <v>#REF!</v>
      </c>
      <c r="K82" s="1296"/>
      <c r="L82" s="522" t="e">
        <f t="shared" ca="1" si="105"/>
        <v>#REF!</v>
      </c>
      <c r="M82" s="874" t="e">
        <f t="shared" ca="1" si="106"/>
        <v>#REF!</v>
      </c>
      <c r="N82" s="874" t="e">
        <f t="shared" ca="1" si="109"/>
        <v>#REF!</v>
      </c>
      <c r="O82" s="875" t="e">
        <f t="shared" ca="1" si="108"/>
        <v>#REF!</v>
      </c>
    </row>
    <row r="83" spans="1:15" s="4" customFormat="1" ht="18" customHeight="1" x14ac:dyDescent="0.15">
      <c r="A83" s="912"/>
      <c r="B83" s="1257"/>
      <c r="C83" s="515" t="s">
        <v>215</v>
      </c>
      <c r="D83" s="1310"/>
      <c r="E83" s="1311"/>
      <c r="F83" s="1311"/>
      <c r="G83" s="1311"/>
      <c r="H83" s="1311"/>
      <c r="I83" s="1311"/>
      <c r="J83" s="1312"/>
      <c r="K83" s="1297"/>
      <c r="L83" s="723" t="e">
        <f ca="1">SUM(L80:L82)</f>
        <v>#REF!</v>
      </c>
      <c r="M83" s="723" t="e">
        <f ca="1">SUM(M80)</f>
        <v>#REF!</v>
      </c>
      <c r="N83" s="723" t="e">
        <f ca="1">SUM(N80)</f>
        <v>#REF!</v>
      </c>
      <c r="O83" s="856"/>
    </row>
    <row r="84" spans="1:15" s="4" customFormat="1" ht="18" customHeight="1" x14ac:dyDescent="0.15">
      <c r="A84" s="912"/>
      <c r="B84" s="1250" t="s">
        <v>93</v>
      </c>
      <c r="C84" s="525" t="s">
        <v>149</v>
      </c>
      <c r="D84" s="903" t="e">
        <f ca="1">INDIRECT($C84&amp;"!"&amp;"$F$41")</f>
        <v>#REF!</v>
      </c>
      <c r="E84" s="879" t="e">
        <f ca="1">INDIRECT($C84&amp;"!"&amp;"$F$44")</f>
        <v>#REF!</v>
      </c>
      <c r="F84" s="914" t="e">
        <f ca="1">INDIRECT($C84&amp;"!"&amp;"$F$42")</f>
        <v>#REF!</v>
      </c>
      <c r="G84" s="880" t="e">
        <f ca="1">INDIRECT($C84&amp;"!"&amp;"$F$45")</f>
        <v>#REF!</v>
      </c>
      <c r="H84" s="638" t="e">
        <f ca="1">INDIRECT($C84&amp;"!"&amp;"$F$48")</f>
        <v>#REF!</v>
      </c>
      <c r="I84" s="810" t="s">
        <v>194</v>
      </c>
      <c r="J84" s="811" t="e">
        <f ca="1">INDIRECT($C84&amp;"!"&amp;"$F$49")</f>
        <v>#REF!</v>
      </c>
      <c r="K84" s="1298" t="e">
        <f>VLOOKUP(B84,#REF!,4,FALSE)</f>
        <v>#REF!</v>
      </c>
      <c r="L84" s="276" t="e">
        <f t="shared" ref="L84:L85" ca="1" si="110">INDIRECT($C84&amp;"!"&amp;"$F$33")*1</f>
        <v>#REF!</v>
      </c>
      <c r="M84" s="829" t="e">
        <f ca="1">INDIRECT($C84&amp;"!"&amp;"$F$34")</f>
        <v>#REF!</v>
      </c>
      <c r="N84" s="829" t="e">
        <f ca="1">INDIRECT($C84&amp;"!"&amp;"$F$37")</f>
        <v>#REF!</v>
      </c>
      <c r="O84" s="830" t="e">
        <f ca="1">INDIRECT($C84&amp;"!"&amp;"$F$38")</f>
        <v>#REF!</v>
      </c>
    </row>
    <row r="85" spans="1:15" s="4" customFormat="1" ht="18" customHeight="1" x14ac:dyDescent="0.15">
      <c r="A85" s="912"/>
      <c r="B85" s="1251"/>
      <c r="C85" s="526" t="s">
        <v>150</v>
      </c>
      <c r="D85" s="904" t="e">
        <f ca="1">INDIRECT($C85&amp;"!"&amp;"$F$41")</f>
        <v>#REF!</v>
      </c>
      <c r="E85" s="881" t="e">
        <f ca="1">INDIRECT($C85&amp;"!"&amp;"$F$44")</f>
        <v>#REF!</v>
      </c>
      <c r="F85" s="920" t="e">
        <f ca="1">INDIRECT($C85&amp;"!"&amp;"$F$42")</f>
        <v>#REF!</v>
      </c>
      <c r="G85" s="882" t="e">
        <f ca="1">INDIRECT($C85&amp;"!"&amp;"$F$45")</f>
        <v>#REF!</v>
      </c>
      <c r="H85" s="823" t="e">
        <f ca="1">INDIRECT($C85&amp;"!"&amp;"$F$48")</f>
        <v>#REF!</v>
      </c>
      <c r="I85" s="816" t="s">
        <v>194</v>
      </c>
      <c r="J85" s="817" t="e">
        <f ca="1">INDIRECT($C85&amp;"!"&amp;"$F$49")</f>
        <v>#REF!</v>
      </c>
      <c r="K85" s="1299"/>
      <c r="L85" s="640" t="e">
        <f t="shared" ca="1" si="110"/>
        <v>#REF!</v>
      </c>
      <c r="M85" s="833" t="e">
        <f ca="1">INDIRECT($C85&amp;"!"&amp;"$F$34")</f>
        <v>#REF!</v>
      </c>
      <c r="N85" s="833" t="e">
        <f ca="1">INDIRECT($C85&amp;"!"&amp;"$F$37")</f>
        <v>#REF!</v>
      </c>
      <c r="O85" s="834" t="e">
        <f ca="1">INDIRECT($C85&amp;"!"&amp;"$F$38")</f>
        <v>#REF!</v>
      </c>
    </row>
    <row r="86" spans="1:15" s="4" customFormat="1" ht="18" customHeight="1" x14ac:dyDescent="0.15">
      <c r="A86" s="912"/>
      <c r="B86" s="1251"/>
      <c r="C86" s="252" t="s">
        <v>215</v>
      </c>
      <c r="D86" s="1304"/>
      <c r="E86" s="1305"/>
      <c r="F86" s="1305"/>
      <c r="G86" s="1305"/>
      <c r="H86" s="1305"/>
      <c r="I86" s="1305"/>
      <c r="J86" s="1306"/>
      <c r="K86" s="1300"/>
      <c r="L86" s="727" t="e">
        <f ca="1">SUM(L84:L85)</f>
        <v>#REF!</v>
      </c>
      <c r="M86" s="727" t="e">
        <f ca="1">SUM(M84:M85)</f>
        <v>#REF!</v>
      </c>
      <c r="N86" s="727" t="e">
        <f ca="1">SUM(N84:N85)</f>
        <v>#REF!</v>
      </c>
      <c r="O86" s="786"/>
    </row>
    <row r="87" spans="1:15" s="4" customFormat="1" ht="18" customHeight="1" x14ac:dyDescent="0.15">
      <c r="A87" s="912"/>
      <c r="B87" s="514" t="s">
        <v>31</v>
      </c>
      <c r="C87" s="515" t="s">
        <v>4</v>
      </c>
      <c r="D87" s="925" t="e">
        <f ca="1">INDIRECT($C87&amp;"!"&amp;"$F$41")</f>
        <v>#REF!</v>
      </c>
      <c r="E87" s="516" t="e">
        <f ca="1">INDIRECT($C87&amp;"!"&amp;"$F$44")</f>
        <v>#REF!</v>
      </c>
      <c r="F87" s="889" t="e">
        <f ca="1">INDIRECT($C87&amp;"!"&amp;"$F$42")</f>
        <v>#REF!</v>
      </c>
      <c r="G87" s="516" t="e">
        <f ca="1">INDIRECT($C87&amp;"!"&amp;"$F$45")</f>
        <v>#REF!</v>
      </c>
      <c r="H87" s="742" t="e">
        <f ca="1">INDIRECT($C87&amp;"!"&amp;"$F$48")</f>
        <v>#REF!</v>
      </c>
      <c r="I87" s="517" t="s">
        <v>194</v>
      </c>
      <c r="J87" s="741" t="e">
        <f ca="1">INDIRECT($C87&amp;"!"&amp;"$F$49")</f>
        <v>#REF!</v>
      </c>
      <c r="K87" s="643" t="s">
        <v>23</v>
      </c>
      <c r="L87" s="722" t="e">
        <f t="shared" ref="L87:L88" ca="1" si="111">INDIRECT($C87&amp;"!"&amp;"$F$33")*1</f>
        <v>#REF!</v>
      </c>
      <c r="M87" s="722" t="e">
        <f ca="1">INDIRECT($C87&amp;"!"&amp;"$F$34")</f>
        <v>#REF!</v>
      </c>
      <c r="N87" s="722" t="e">
        <f ca="1">INDIRECT($C87&amp;"!"&amp;"$F$37")</f>
        <v>#REF!</v>
      </c>
      <c r="O87" s="731" t="e">
        <f ca="1">INDIRECT($C87&amp;"!"&amp;"$F$38")</f>
        <v>#REF!</v>
      </c>
    </row>
    <row r="88" spans="1:15" s="4" customFormat="1" ht="27" customHeight="1" thickBot="1" x14ac:dyDescent="0.2">
      <c r="A88" s="912"/>
      <c r="B88" s="508" t="s">
        <v>31</v>
      </c>
      <c r="C88" s="910" t="s">
        <v>5</v>
      </c>
      <c r="D88" s="774" t="s">
        <v>463</v>
      </c>
      <c r="E88" s="775"/>
      <c r="F88" s="776"/>
      <c r="G88" s="662" t="e">
        <f ca="1">INDIRECT($C88&amp;"!"&amp;"$F$45")</f>
        <v>#REF!</v>
      </c>
      <c r="H88" s="527" t="e">
        <f ca="1">INDIRECT($C88&amp;"!"&amp;"$F$48")</f>
        <v>#REF!</v>
      </c>
      <c r="I88" s="528" t="s">
        <v>194</v>
      </c>
      <c r="J88" s="529" t="e">
        <f ca="1">INDIRECT($C88&amp;"!"&amp;"$F$49")</f>
        <v>#REF!</v>
      </c>
      <c r="K88" s="644" t="s">
        <v>23</v>
      </c>
      <c r="L88" s="530" t="e">
        <f t="shared" ca="1" si="111"/>
        <v>#REF!</v>
      </c>
      <c r="M88" s="530" t="e">
        <f ca="1">INDIRECT($C88&amp;"!"&amp;"$F$34")</f>
        <v>#REF!</v>
      </c>
      <c r="N88" s="530" t="e">
        <f ca="1">INDIRECT($C88&amp;"!"&amp;"$F$37")</f>
        <v>#REF!</v>
      </c>
      <c r="O88" s="531" t="e">
        <f ca="1">INDIRECT($C88&amp;"!"&amp;"$F$38")</f>
        <v>#REF!</v>
      </c>
    </row>
    <row r="89" spans="1:15" ht="16.5" customHeight="1" x14ac:dyDescent="0.15">
      <c r="A89" s="14"/>
      <c r="B89" s="65" t="s">
        <v>795</v>
      </c>
      <c r="C89" s="65"/>
      <c r="E89" s="20"/>
      <c r="F89" s="20"/>
      <c r="G89" s="341"/>
      <c r="H89" s="121"/>
      <c r="J89" s="459"/>
      <c r="K89" s="56"/>
      <c r="L89" s="57"/>
      <c r="M89" s="57"/>
      <c r="N89" s="57"/>
      <c r="O89" s="20"/>
    </row>
    <row r="90" spans="1:15" x14ac:dyDescent="0.15">
      <c r="B90" s="10"/>
      <c r="J90" s="459"/>
      <c r="K90" s="56"/>
      <c r="L90" s="57"/>
    </row>
    <row r="91" spans="1:15" x14ac:dyDescent="0.15">
      <c r="B91" s="10"/>
      <c r="H91" s="121"/>
      <c r="J91" s="459"/>
      <c r="K91" s="56"/>
      <c r="L91" s="57"/>
    </row>
  </sheetData>
  <mergeCells count="56">
    <mergeCell ref="D20:J20"/>
    <mergeCell ref="K41:K44"/>
    <mergeCell ref="K45:K49"/>
    <mergeCell ref="K50:K57"/>
    <mergeCell ref="K58:K64"/>
    <mergeCell ref="K14:K20"/>
    <mergeCell ref="K21:K25"/>
    <mergeCell ref="K28:K31"/>
    <mergeCell ref="K34:K36"/>
    <mergeCell ref="K37:K40"/>
    <mergeCell ref="D25:J25"/>
    <mergeCell ref="D31:J31"/>
    <mergeCell ref="K69:K71"/>
    <mergeCell ref="K80:K83"/>
    <mergeCell ref="K84:K86"/>
    <mergeCell ref="K65:K68"/>
    <mergeCell ref="D36:J36"/>
    <mergeCell ref="D40:J40"/>
    <mergeCell ref="D57:J57"/>
    <mergeCell ref="D49:J49"/>
    <mergeCell ref="D44:J44"/>
    <mergeCell ref="D64:J64"/>
    <mergeCell ref="D68:J68"/>
    <mergeCell ref="D71:J71"/>
    <mergeCell ref="D86:J86"/>
    <mergeCell ref="D83:J83"/>
    <mergeCell ref="D9:D12"/>
    <mergeCell ref="D4:D6"/>
    <mergeCell ref="E4:E6"/>
    <mergeCell ref="F5:F6"/>
    <mergeCell ref="M1:O1"/>
    <mergeCell ref="K1:K2"/>
    <mergeCell ref="D1:J1"/>
    <mergeCell ref="H2:J2"/>
    <mergeCell ref="D2:G2"/>
    <mergeCell ref="L1:L2"/>
    <mergeCell ref="K4:K13"/>
    <mergeCell ref="D13:J13"/>
    <mergeCell ref="A1:A2"/>
    <mergeCell ref="B1:B2"/>
    <mergeCell ref="B21:B25"/>
    <mergeCell ref="B28:B31"/>
    <mergeCell ref="B4:B13"/>
    <mergeCell ref="A8:A9"/>
    <mergeCell ref="B84:B86"/>
    <mergeCell ref="B65:B68"/>
    <mergeCell ref="B69:B71"/>
    <mergeCell ref="B80:B83"/>
    <mergeCell ref="C1:C2"/>
    <mergeCell ref="B37:B40"/>
    <mergeCell ref="B14:B20"/>
    <mergeCell ref="B58:B64"/>
    <mergeCell ref="B50:B57"/>
    <mergeCell ref="B45:B49"/>
    <mergeCell ref="B34:B36"/>
    <mergeCell ref="B41:B44"/>
  </mergeCells>
  <phoneticPr fontId="2"/>
  <conditionalFormatting sqref="E26:J26 D14:E17 D60:F60 H58:J63 G14:G19 D58:E59 D63:F63 D61:E62 E18:E19">
    <cfRule type="cellIs" dxfId="20" priority="9" stopIfTrue="1" operator="equal">
      <formula>0</formula>
    </cfRule>
  </conditionalFormatting>
  <conditionalFormatting sqref="D34:J35 D21:J24 D4:J4 D7:J9 F5:J5 G6:J6 E10:J12">
    <cfRule type="cellIs" dxfId="19" priority="10" stopIfTrue="1" operator="equal">
      <formula>0</formula>
    </cfRule>
  </conditionalFormatting>
  <conditionalFormatting sqref="H14:J19">
    <cfRule type="cellIs" dxfId="18" priority="8" stopIfTrue="1" operator="equal">
      <formula>0</formula>
    </cfRule>
  </conditionalFormatting>
  <conditionalFormatting sqref="F14:F17">
    <cfRule type="cellIs" dxfId="17" priority="7" stopIfTrue="1" operator="equal">
      <formula>0</formula>
    </cfRule>
  </conditionalFormatting>
  <conditionalFormatting sqref="F27">
    <cfRule type="cellIs" dxfId="16" priority="6" stopIfTrue="1" operator="equal">
      <formula>0</formula>
    </cfRule>
  </conditionalFormatting>
  <conditionalFormatting sqref="F45:F48 F41:F43 F18:F19">
    <cfRule type="cellIs" dxfId="15" priority="5" stopIfTrue="1" operator="equal">
      <formula>0</formula>
    </cfRule>
  </conditionalFormatting>
  <conditionalFormatting sqref="F78">
    <cfRule type="cellIs" dxfId="14" priority="4" stopIfTrue="1" operator="equal">
      <formula>0</formula>
    </cfRule>
  </conditionalFormatting>
  <conditionalFormatting sqref="F87 F84:F85 F80:F82 F73 F61:F62 F58:F59">
    <cfRule type="cellIs" dxfId="13" priority="3" stopIfTrue="1" operator="equal">
      <formula>0</formula>
    </cfRule>
  </conditionalFormatting>
  <conditionalFormatting sqref="F74">
    <cfRule type="cellIs" dxfId="12" priority="2" stopIfTrue="1" operator="equal">
      <formula>0</formula>
    </cfRule>
  </conditionalFormatting>
  <conditionalFormatting sqref="D26 D18:D19">
    <cfRule type="cellIs" dxfId="11" priority="1" stopIfTrue="1" operator="equal">
      <formula>0</formula>
    </cfRule>
  </conditionalFormatting>
  <printOptions horizontalCentered="1" verticalCentered="1"/>
  <pageMargins left="0.51181102362204722" right="0.23622047244094491" top="0.39370078740157483" bottom="0" header="0.19685039370078741" footer="0"/>
  <pageSetup paperSize="9" scale="51" orientation="portrait" r:id="rId1"/>
  <headerFooter alignWithMargins="0">
    <oddHeader>&amp;C&amp;"ＭＳ Ｐゴシック,太字"&amp;16&amp;A&amp;R&amp;9
公共図書館調査（２０２１年度）</oddHeader>
    <oddFooter>&amp;C--2--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FF00"/>
    <pageSetUpPr fitToPage="1"/>
  </sheetPr>
  <dimension ref="A1:X89"/>
  <sheetViews>
    <sheetView zoomScale="85" zoomScaleNormal="85" workbookViewId="0">
      <selection activeCell="B3" sqref="B3"/>
    </sheetView>
  </sheetViews>
  <sheetFormatPr defaultRowHeight="13.5" x14ac:dyDescent="0.15"/>
  <cols>
    <col min="1" max="1" width="2.75" style="5" customWidth="1"/>
    <col min="2" max="2" width="9.375" style="5" customWidth="1"/>
    <col min="3" max="3" width="5.5" style="10" customWidth="1"/>
    <col min="4" max="4" width="11.25" style="1062" bestFit="1" customWidth="1"/>
    <col min="5" max="5" width="8.625" style="1161" customWidth="1"/>
    <col min="6" max="6" width="13" style="1161" bestFit="1" customWidth="1"/>
    <col min="7" max="7" width="8.625" style="1161" customWidth="1"/>
    <col min="8" max="8" width="3.625" style="5" customWidth="1"/>
    <col min="9" max="9" width="17.375" style="1063" customWidth="1"/>
    <col min="10" max="10" width="30.125" style="7" customWidth="1"/>
    <col min="11" max="11" width="8.25" style="1020" hidden="1" customWidth="1"/>
    <col min="12" max="12" width="7.25" style="1023" customWidth="1"/>
    <col min="13" max="13" width="2.5" style="55" customWidth="1"/>
    <col min="14" max="14" width="7.25" style="1023" bestFit="1" customWidth="1"/>
    <col min="15" max="15" width="8.375" style="42" bestFit="1" customWidth="1"/>
    <col min="16" max="16" width="4.625" style="13" customWidth="1"/>
    <col min="17" max="17" width="3.75" style="13" customWidth="1"/>
    <col min="18" max="18" width="6.75" style="13" customWidth="1"/>
    <col min="19" max="19" width="10.625" style="5" customWidth="1"/>
    <col min="20" max="20" width="4.25" style="5" customWidth="1"/>
    <col min="21" max="22" width="4.25" style="1028" customWidth="1"/>
    <col min="23" max="16384" width="9" style="5"/>
  </cols>
  <sheetData>
    <row r="1" spans="1:24" s="7" customFormat="1" ht="18" customHeight="1" x14ac:dyDescent="0.15">
      <c r="A1" s="1261" t="s">
        <v>26</v>
      </c>
      <c r="B1" s="1262" t="s">
        <v>137</v>
      </c>
      <c r="C1" s="1258" t="s">
        <v>222</v>
      </c>
      <c r="D1" s="1275" t="s">
        <v>82</v>
      </c>
      <c r="E1" s="1275"/>
      <c r="F1" s="1275"/>
      <c r="G1" s="1275"/>
      <c r="H1" s="1275"/>
      <c r="I1" s="1275"/>
      <c r="J1" s="1275"/>
      <c r="K1" s="1275"/>
      <c r="L1" s="1275"/>
      <c r="M1" s="1279"/>
      <c r="N1" s="1279"/>
      <c r="O1" s="1440" t="s">
        <v>85</v>
      </c>
      <c r="P1" s="1284" t="s">
        <v>228</v>
      </c>
      <c r="Q1" s="1275" t="s">
        <v>229</v>
      </c>
      <c r="R1" s="1275"/>
      <c r="S1" s="1276"/>
      <c r="T1" s="947"/>
      <c r="U1" s="947"/>
      <c r="V1" s="947"/>
    </row>
    <row r="2" spans="1:24" s="7" customFormat="1" ht="18" customHeight="1" thickBot="1" x14ac:dyDescent="0.2">
      <c r="A2" s="1261"/>
      <c r="B2" s="1263"/>
      <c r="C2" s="1259"/>
      <c r="D2" s="1281" t="s">
        <v>83</v>
      </c>
      <c r="E2" s="1282"/>
      <c r="F2" s="1282"/>
      <c r="G2" s="1282"/>
      <c r="H2" s="1282"/>
      <c r="I2" s="1282"/>
      <c r="J2" s="1283"/>
      <c r="K2" s="1021" t="s">
        <v>796</v>
      </c>
      <c r="L2" s="1280" t="s">
        <v>84</v>
      </c>
      <c r="M2" s="1280"/>
      <c r="N2" s="1280"/>
      <c r="O2" s="1441"/>
      <c r="P2" s="1285"/>
      <c r="Q2" s="186" t="s">
        <v>235</v>
      </c>
      <c r="R2" s="186" t="s">
        <v>80</v>
      </c>
      <c r="S2" s="193" t="s">
        <v>96</v>
      </c>
      <c r="T2" s="1028"/>
      <c r="U2" s="1048"/>
      <c r="V2" s="1048"/>
    </row>
    <row r="3" spans="1:24" s="4" customFormat="1" ht="27.75" customHeight="1" x14ac:dyDescent="0.15">
      <c r="A3" s="768"/>
      <c r="B3" s="935" t="s">
        <v>39</v>
      </c>
      <c r="C3" s="905" t="s">
        <v>6</v>
      </c>
      <c r="D3" s="1049" t="s">
        <v>330</v>
      </c>
      <c r="E3" s="1113" t="s">
        <v>930</v>
      </c>
      <c r="F3" s="1113" t="s">
        <v>931</v>
      </c>
      <c r="G3" s="1113" t="s">
        <v>576</v>
      </c>
      <c r="H3" s="1114" t="s">
        <v>576</v>
      </c>
      <c r="I3" s="1049" t="s">
        <v>87</v>
      </c>
      <c r="J3" s="939" t="s">
        <v>1066</v>
      </c>
      <c r="K3" s="994">
        <v>0</v>
      </c>
      <c r="L3" s="1026" t="s">
        <v>585</v>
      </c>
      <c r="M3" s="941" t="s">
        <v>194</v>
      </c>
      <c r="N3" s="1027" t="s">
        <v>588</v>
      </c>
      <c r="O3" s="943">
        <v>1851125</v>
      </c>
      <c r="P3" s="944" t="s">
        <v>800</v>
      </c>
      <c r="Q3" s="945" t="s">
        <v>87</v>
      </c>
      <c r="R3" s="945" t="s">
        <v>87</v>
      </c>
      <c r="S3" s="986" t="s">
        <v>87</v>
      </c>
      <c r="T3" s="1029"/>
      <c r="U3" s="1029"/>
      <c r="V3" s="1029"/>
    </row>
    <row r="4" spans="1:24" s="4" customFormat="1" ht="18" customHeight="1" x14ac:dyDescent="0.15">
      <c r="A4" s="768"/>
      <c r="B4" s="1253" t="s">
        <v>40</v>
      </c>
      <c r="C4" s="926" t="s">
        <v>10</v>
      </c>
      <c r="D4" s="1442" t="s">
        <v>330</v>
      </c>
      <c r="E4" s="1450" t="s">
        <v>930</v>
      </c>
      <c r="F4" s="1430" t="s">
        <v>931</v>
      </c>
      <c r="G4" s="1430"/>
      <c r="H4" s="1431"/>
      <c r="I4" s="1050" t="s">
        <v>1064</v>
      </c>
      <c r="J4" s="928" t="s">
        <v>87</v>
      </c>
      <c r="K4" s="995">
        <v>0</v>
      </c>
      <c r="L4" s="1084" t="s">
        <v>569</v>
      </c>
      <c r="M4" s="930" t="s">
        <v>194</v>
      </c>
      <c r="N4" s="1099" t="s">
        <v>566</v>
      </c>
      <c r="O4" s="1286">
        <v>698671</v>
      </c>
      <c r="P4" s="933">
        <v>36</v>
      </c>
      <c r="Q4" s="933">
        <v>4</v>
      </c>
      <c r="R4" s="933">
        <v>178</v>
      </c>
      <c r="S4" s="934" t="s">
        <v>1067</v>
      </c>
      <c r="T4" s="1029"/>
      <c r="U4" s="1029"/>
      <c r="V4" s="1029"/>
      <c r="X4" s="424"/>
    </row>
    <row r="5" spans="1:24" s="4" customFormat="1" ht="18" customHeight="1" x14ac:dyDescent="0.15">
      <c r="A5" s="768"/>
      <c r="B5" s="1253"/>
      <c r="C5" s="176" t="s">
        <v>189</v>
      </c>
      <c r="D5" s="1438"/>
      <c r="E5" s="1444"/>
      <c r="F5" s="1432"/>
      <c r="G5" s="1432"/>
      <c r="H5" s="1433"/>
      <c r="I5" s="1436" t="s">
        <v>932</v>
      </c>
      <c r="J5" s="1452" t="s">
        <v>1080</v>
      </c>
      <c r="K5" s="996">
        <v>0</v>
      </c>
      <c r="L5" s="1085" t="s">
        <v>569</v>
      </c>
      <c r="M5" s="171" t="s">
        <v>194</v>
      </c>
      <c r="N5" s="1100" t="s">
        <v>572</v>
      </c>
      <c r="O5" s="1287"/>
      <c r="P5" s="378">
        <v>0</v>
      </c>
      <c r="Q5" s="1385" t="s">
        <v>87</v>
      </c>
      <c r="R5" s="1385" t="s">
        <v>87</v>
      </c>
      <c r="S5" s="1409" t="s">
        <v>87</v>
      </c>
      <c r="T5" s="1029"/>
      <c r="U5" s="1029"/>
      <c r="V5" s="1029"/>
      <c r="X5" s="424"/>
    </row>
    <row r="6" spans="1:24" s="4" customFormat="1" ht="18" customHeight="1" x14ac:dyDescent="0.15">
      <c r="A6" s="768"/>
      <c r="B6" s="1253"/>
      <c r="C6" s="176" t="s">
        <v>14</v>
      </c>
      <c r="D6" s="1437"/>
      <c r="E6" s="1451"/>
      <c r="F6" s="1434"/>
      <c r="G6" s="1434"/>
      <c r="H6" s="1435"/>
      <c r="I6" s="1437"/>
      <c r="J6" s="1453"/>
      <c r="K6" s="996">
        <v>0</v>
      </c>
      <c r="L6" s="1373" t="s">
        <v>569</v>
      </c>
      <c r="M6" s="1427" t="s">
        <v>194</v>
      </c>
      <c r="N6" s="1379" t="s">
        <v>566</v>
      </c>
      <c r="O6" s="1287"/>
      <c r="P6" s="378">
        <v>0</v>
      </c>
      <c r="Q6" s="1386"/>
      <c r="R6" s="1386"/>
      <c r="S6" s="1410"/>
      <c r="T6" s="1029"/>
      <c r="U6" s="1029"/>
      <c r="V6" s="1029"/>
      <c r="X6" s="424"/>
    </row>
    <row r="7" spans="1:24" s="4" customFormat="1" ht="18" customHeight="1" x14ac:dyDescent="0.15">
      <c r="A7" s="768"/>
      <c r="B7" s="1253"/>
      <c r="C7" s="176" t="s">
        <v>11</v>
      </c>
      <c r="D7" s="1051" t="s">
        <v>933</v>
      </c>
      <c r="E7" s="1150" t="s">
        <v>930</v>
      </c>
      <c r="F7" s="1150" t="s">
        <v>576</v>
      </c>
      <c r="G7" s="1150" t="s">
        <v>576</v>
      </c>
      <c r="H7" s="1115" t="s">
        <v>576</v>
      </c>
      <c r="I7" s="1052" t="s">
        <v>1064</v>
      </c>
      <c r="J7" s="173" t="s">
        <v>1082</v>
      </c>
      <c r="K7" s="996">
        <v>0</v>
      </c>
      <c r="L7" s="1374"/>
      <c r="M7" s="1428"/>
      <c r="N7" s="1380"/>
      <c r="O7" s="1287"/>
      <c r="P7" s="378">
        <v>0</v>
      </c>
      <c r="Q7" s="1386"/>
      <c r="R7" s="1386"/>
      <c r="S7" s="1410"/>
      <c r="T7" s="1029"/>
      <c r="U7" s="1029"/>
      <c r="V7" s="1029"/>
    </row>
    <row r="8" spans="1:24" s="4" customFormat="1" ht="24" x14ac:dyDescent="0.15">
      <c r="A8" s="1264"/>
      <c r="B8" s="1253"/>
      <c r="C8" s="176" t="s">
        <v>12</v>
      </c>
      <c r="D8" s="1051" t="s">
        <v>1065</v>
      </c>
      <c r="E8" s="1443" t="s">
        <v>930</v>
      </c>
      <c r="F8" s="1446" t="s">
        <v>931</v>
      </c>
      <c r="G8" s="1446"/>
      <c r="H8" s="1447"/>
      <c r="I8" s="1436" t="s">
        <v>932</v>
      </c>
      <c r="J8" s="777" t="s">
        <v>1081</v>
      </c>
      <c r="K8" s="996">
        <v>0</v>
      </c>
      <c r="L8" s="1374"/>
      <c r="M8" s="1428"/>
      <c r="N8" s="1380"/>
      <c r="O8" s="1287"/>
      <c r="P8" s="985">
        <v>0</v>
      </c>
      <c r="Q8" s="1386"/>
      <c r="R8" s="1386"/>
      <c r="S8" s="1410"/>
      <c r="T8" s="1029"/>
      <c r="U8" s="1029"/>
      <c r="V8" s="1029"/>
    </row>
    <row r="9" spans="1:24" s="4" customFormat="1" ht="18" customHeight="1" x14ac:dyDescent="0.15">
      <c r="A9" s="1264"/>
      <c r="B9" s="1253"/>
      <c r="C9" s="176" t="s">
        <v>169</v>
      </c>
      <c r="D9" s="1436" t="s">
        <v>330</v>
      </c>
      <c r="E9" s="1444"/>
      <c r="F9" s="1432"/>
      <c r="G9" s="1432"/>
      <c r="H9" s="1433"/>
      <c r="I9" s="1438"/>
      <c r="J9" s="1452" t="s">
        <v>1080</v>
      </c>
      <c r="K9" s="996">
        <v>0</v>
      </c>
      <c r="L9" s="1374"/>
      <c r="M9" s="1428"/>
      <c r="N9" s="1380"/>
      <c r="O9" s="1287"/>
      <c r="P9" s="378">
        <v>0</v>
      </c>
      <c r="Q9" s="1386"/>
      <c r="R9" s="1386"/>
      <c r="S9" s="1410"/>
      <c r="T9" s="1029"/>
      <c r="U9" s="1029"/>
      <c r="V9" s="1029"/>
    </row>
    <row r="10" spans="1:24" s="4" customFormat="1" ht="18" customHeight="1" x14ac:dyDescent="0.15">
      <c r="A10" s="768"/>
      <c r="B10" s="1253"/>
      <c r="C10" s="176" t="s">
        <v>16</v>
      </c>
      <c r="D10" s="1438"/>
      <c r="E10" s="1444"/>
      <c r="F10" s="1432"/>
      <c r="G10" s="1432"/>
      <c r="H10" s="1433"/>
      <c r="I10" s="1438"/>
      <c r="J10" s="1454"/>
      <c r="K10" s="996">
        <v>0</v>
      </c>
      <c r="L10" s="1374"/>
      <c r="M10" s="1428"/>
      <c r="N10" s="1380"/>
      <c r="O10" s="1287"/>
      <c r="P10" s="378">
        <v>0</v>
      </c>
      <c r="Q10" s="1386"/>
      <c r="R10" s="1386"/>
      <c r="S10" s="1410"/>
      <c r="T10" s="1029"/>
      <c r="U10" s="1029"/>
      <c r="V10" s="1029"/>
    </row>
    <row r="11" spans="1:24" s="4" customFormat="1" ht="18" customHeight="1" x14ac:dyDescent="0.15">
      <c r="A11" s="768"/>
      <c r="B11" s="1253"/>
      <c r="C11" s="176" t="s">
        <v>257</v>
      </c>
      <c r="D11" s="1438"/>
      <c r="E11" s="1444"/>
      <c r="F11" s="1432"/>
      <c r="G11" s="1432"/>
      <c r="H11" s="1433"/>
      <c r="I11" s="1438"/>
      <c r="J11" s="1454"/>
      <c r="K11" s="996">
        <v>0</v>
      </c>
      <c r="L11" s="1375"/>
      <c r="M11" s="1429"/>
      <c r="N11" s="1381"/>
      <c r="O11" s="1287"/>
      <c r="P11" s="378">
        <v>0</v>
      </c>
      <c r="Q11" s="1386"/>
      <c r="R11" s="1386"/>
      <c r="S11" s="1410"/>
      <c r="T11" s="1029"/>
      <c r="U11" s="1029"/>
      <c r="V11" s="1029"/>
    </row>
    <row r="12" spans="1:24" s="4" customFormat="1" ht="18" customHeight="1" x14ac:dyDescent="0.15">
      <c r="A12" s="768"/>
      <c r="B12" s="1253"/>
      <c r="C12" s="177" t="s">
        <v>15</v>
      </c>
      <c r="D12" s="1439"/>
      <c r="E12" s="1445"/>
      <c r="F12" s="1448"/>
      <c r="G12" s="1448"/>
      <c r="H12" s="1449"/>
      <c r="I12" s="1439"/>
      <c r="J12" s="1455"/>
      <c r="K12" s="997">
        <v>0</v>
      </c>
      <c r="L12" s="1086" t="s">
        <v>585</v>
      </c>
      <c r="M12" s="190" t="s">
        <v>194</v>
      </c>
      <c r="N12" s="1101" t="s">
        <v>586</v>
      </c>
      <c r="O12" s="1287"/>
      <c r="P12" s="330">
        <v>0</v>
      </c>
      <c r="Q12" s="1387"/>
      <c r="R12" s="1387"/>
      <c r="S12" s="1411"/>
      <c r="T12" s="1029"/>
      <c r="U12" s="1029"/>
      <c r="V12" s="1029"/>
    </row>
    <row r="13" spans="1:24" s="4" customFormat="1" ht="18" customHeight="1" x14ac:dyDescent="0.15">
      <c r="A13" s="768"/>
      <c r="B13" s="1253"/>
      <c r="C13" s="251" t="s">
        <v>215</v>
      </c>
      <c r="D13" s="1289"/>
      <c r="E13" s="1290"/>
      <c r="F13" s="1290"/>
      <c r="G13" s="1290"/>
      <c r="H13" s="1290"/>
      <c r="I13" s="1290"/>
      <c r="J13" s="1290"/>
      <c r="K13" s="1290"/>
      <c r="L13" s="1290"/>
      <c r="M13" s="1290"/>
      <c r="N13" s="1291"/>
      <c r="O13" s="1288"/>
      <c r="P13" s="729">
        <v>36</v>
      </c>
      <c r="Q13" s="729">
        <v>4</v>
      </c>
      <c r="R13" s="729">
        <v>178</v>
      </c>
      <c r="S13" s="329"/>
      <c r="T13" s="1029"/>
      <c r="U13" s="1029"/>
      <c r="V13" s="1029"/>
    </row>
    <row r="14" spans="1:24" s="4" customFormat="1" ht="18" customHeight="1" x14ac:dyDescent="0.15">
      <c r="A14" s="768"/>
      <c r="B14" s="1254" t="s">
        <v>41</v>
      </c>
      <c r="C14" s="253" t="s">
        <v>171</v>
      </c>
      <c r="D14" s="1338" t="s">
        <v>87</v>
      </c>
      <c r="E14" s="1462" t="s">
        <v>930</v>
      </c>
      <c r="F14" s="1465" t="s">
        <v>931</v>
      </c>
      <c r="G14" s="1465"/>
      <c r="H14" s="1466"/>
      <c r="I14" s="1399" t="s">
        <v>1068</v>
      </c>
      <c r="J14" s="1340" t="s">
        <v>1064</v>
      </c>
      <c r="K14" s="998">
        <v>0</v>
      </c>
      <c r="L14" s="1343" t="s">
        <v>585</v>
      </c>
      <c r="M14" s="1471" t="s">
        <v>194</v>
      </c>
      <c r="N14" s="1347" t="s">
        <v>588</v>
      </c>
      <c r="O14" s="1292">
        <v>475914</v>
      </c>
      <c r="P14" s="255">
        <v>26</v>
      </c>
      <c r="Q14" s="255">
        <v>3</v>
      </c>
      <c r="R14" s="255">
        <v>74</v>
      </c>
      <c r="S14" s="279" t="s">
        <v>854</v>
      </c>
      <c r="T14" s="1029"/>
      <c r="U14" s="1029"/>
      <c r="V14" s="1029"/>
    </row>
    <row r="15" spans="1:24" s="4" customFormat="1" ht="18" customHeight="1" x14ac:dyDescent="0.15">
      <c r="A15" s="768"/>
      <c r="B15" s="1255"/>
      <c r="C15" s="178" t="s">
        <v>190</v>
      </c>
      <c r="D15" s="1397"/>
      <c r="E15" s="1463"/>
      <c r="F15" s="1467"/>
      <c r="G15" s="1467"/>
      <c r="H15" s="1468"/>
      <c r="I15" s="1397"/>
      <c r="J15" s="1404"/>
      <c r="K15" s="999">
        <v>0</v>
      </c>
      <c r="L15" s="1391"/>
      <c r="M15" s="1472"/>
      <c r="N15" s="1395"/>
      <c r="O15" s="1293"/>
      <c r="P15" s="181">
        <v>0</v>
      </c>
      <c r="Q15" s="1420" t="s">
        <v>87</v>
      </c>
      <c r="R15" s="1420" t="s">
        <v>87</v>
      </c>
      <c r="S15" s="1422" t="s">
        <v>87</v>
      </c>
      <c r="T15" s="1029"/>
      <c r="U15" s="1029"/>
      <c r="V15" s="1029"/>
    </row>
    <row r="16" spans="1:24" s="4" customFormat="1" ht="18" customHeight="1" x14ac:dyDescent="0.15">
      <c r="A16" s="768"/>
      <c r="B16" s="1255"/>
      <c r="C16" s="178" t="s">
        <v>246</v>
      </c>
      <c r="D16" s="1397"/>
      <c r="E16" s="1463"/>
      <c r="F16" s="1467"/>
      <c r="G16" s="1467"/>
      <c r="H16" s="1468"/>
      <c r="I16" s="1397"/>
      <c r="J16" s="1404"/>
      <c r="K16" s="999">
        <v>0</v>
      </c>
      <c r="L16" s="1391"/>
      <c r="M16" s="1472"/>
      <c r="N16" s="1395"/>
      <c r="O16" s="1293"/>
      <c r="P16" s="181">
        <v>0</v>
      </c>
      <c r="Q16" s="1426"/>
      <c r="R16" s="1426"/>
      <c r="S16" s="1353"/>
      <c r="T16" s="1029"/>
      <c r="U16" s="1029"/>
      <c r="V16" s="1029"/>
    </row>
    <row r="17" spans="1:22" s="4" customFormat="1" ht="18" customHeight="1" x14ac:dyDescent="0.15">
      <c r="A17" s="768"/>
      <c r="B17" s="1255"/>
      <c r="C17" s="178" t="s">
        <v>172</v>
      </c>
      <c r="D17" s="1339"/>
      <c r="E17" s="1463"/>
      <c r="F17" s="1467"/>
      <c r="G17" s="1467"/>
      <c r="H17" s="1468"/>
      <c r="I17" s="1339"/>
      <c r="J17" s="1404"/>
      <c r="K17" s="999">
        <v>0</v>
      </c>
      <c r="L17" s="1344"/>
      <c r="M17" s="1473"/>
      <c r="N17" s="1348"/>
      <c r="O17" s="1293"/>
      <c r="P17" s="181">
        <v>0</v>
      </c>
      <c r="Q17" s="1426"/>
      <c r="R17" s="1426"/>
      <c r="S17" s="1353"/>
      <c r="T17" s="1029"/>
      <c r="U17" s="1029"/>
      <c r="V17" s="1029"/>
    </row>
    <row r="18" spans="1:22" s="4" customFormat="1" ht="18" customHeight="1" x14ac:dyDescent="0.15">
      <c r="A18" s="768"/>
      <c r="B18" s="1255"/>
      <c r="C18" s="178" t="s">
        <v>216</v>
      </c>
      <c r="D18" s="1342" t="s">
        <v>330</v>
      </c>
      <c r="E18" s="1463"/>
      <c r="F18" s="1467"/>
      <c r="G18" s="1467"/>
      <c r="H18" s="1468"/>
      <c r="I18" s="1342" t="s">
        <v>934</v>
      </c>
      <c r="J18" s="1404"/>
      <c r="K18" s="999">
        <v>0</v>
      </c>
      <c r="L18" s="1349" t="s">
        <v>569</v>
      </c>
      <c r="M18" s="1474" t="s">
        <v>194</v>
      </c>
      <c r="N18" s="1351" t="s">
        <v>566</v>
      </c>
      <c r="O18" s="1293"/>
      <c r="P18" s="181">
        <v>0</v>
      </c>
      <c r="Q18" s="1426"/>
      <c r="R18" s="1426"/>
      <c r="S18" s="1353"/>
      <c r="T18" s="1029"/>
      <c r="U18" s="1029"/>
      <c r="V18" s="1029"/>
    </row>
    <row r="19" spans="1:22" s="4" customFormat="1" ht="18" customHeight="1" x14ac:dyDescent="0.15">
      <c r="A19" s="768"/>
      <c r="B19" s="1255"/>
      <c r="C19" s="188" t="s">
        <v>217</v>
      </c>
      <c r="D19" s="1398"/>
      <c r="E19" s="1464"/>
      <c r="F19" s="1469"/>
      <c r="G19" s="1469"/>
      <c r="H19" s="1470"/>
      <c r="I19" s="1398"/>
      <c r="J19" s="1405"/>
      <c r="K19" s="1000">
        <v>0</v>
      </c>
      <c r="L19" s="1392"/>
      <c r="M19" s="1475"/>
      <c r="N19" s="1396"/>
      <c r="O19" s="1293"/>
      <c r="P19" s="799">
        <v>0</v>
      </c>
      <c r="Q19" s="1421"/>
      <c r="R19" s="1421"/>
      <c r="S19" s="1354"/>
      <c r="T19" s="1029"/>
      <c r="U19" s="1029"/>
      <c r="V19" s="1029"/>
    </row>
    <row r="20" spans="1:22" s="4" customFormat="1" ht="18" customHeight="1" x14ac:dyDescent="0.15">
      <c r="A20" s="768"/>
      <c r="B20" s="1255"/>
      <c r="C20" s="252" t="s">
        <v>215</v>
      </c>
      <c r="D20" s="1304"/>
      <c r="E20" s="1305"/>
      <c r="F20" s="1305"/>
      <c r="G20" s="1305"/>
      <c r="H20" s="1305"/>
      <c r="I20" s="1305"/>
      <c r="J20" s="1305"/>
      <c r="K20" s="1305"/>
      <c r="L20" s="1305"/>
      <c r="M20" s="1305"/>
      <c r="N20" s="1306"/>
      <c r="O20" s="1294"/>
      <c r="P20" s="727">
        <v>26</v>
      </c>
      <c r="Q20" s="727">
        <v>3</v>
      </c>
      <c r="R20" s="727">
        <v>74</v>
      </c>
      <c r="S20" s="786"/>
      <c r="T20" s="1029"/>
      <c r="U20" s="1029"/>
      <c r="V20" s="1029"/>
    </row>
    <row r="21" spans="1:22" s="4" customFormat="1" ht="24" x14ac:dyDescent="0.15">
      <c r="A21" s="768"/>
      <c r="B21" s="1252" t="s">
        <v>42</v>
      </c>
      <c r="C21" s="256" t="s">
        <v>63</v>
      </c>
      <c r="D21" s="1058" t="s">
        <v>87</v>
      </c>
      <c r="E21" s="1197" t="s">
        <v>1069</v>
      </c>
      <c r="F21" s="1116"/>
      <c r="G21" s="1116" t="s">
        <v>576</v>
      </c>
      <c r="H21" s="1117" t="s">
        <v>576</v>
      </c>
      <c r="I21" s="1442" t="s">
        <v>935</v>
      </c>
      <c r="J21" s="664" t="s">
        <v>1070</v>
      </c>
      <c r="K21" s="1001">
        <v>0</v>
      </c>
      <c r="L21" s="1090" t="s">
        <v>569</v>
      </c>
      <c r="M21" s="261" t="s">
        <v>194</v>
      </c>
      <c r="N21" s="1105" t="s">
        <v>588</v>
      </c>
      <c r="O21" s="1301">
        <v>96314</v>
      </c>
      <c r="P21" s="262">
        <v>0</v>
      </c>
      <c r="Q21" s="262">
        <v>1</v>
      </c>
      <c r="R21" s="262">
        <v>37</v>
      </c>
      <c r="S21" s="278" t="s">
        <v>1079</v>
      </c>
      <c r="T21" s="1029"/>
      <c r="U21" s="1029"/>
      <c r="V21" s="1029"/>
    </row>
    <row r="22" spans="1:22" s="4" customFormat="1" ht="18" customHeight="1" x14ac:dyDescent="0.15">
      <c r="A22" s="768"/>
      <c r="B22" s="1253"/>
      <c r="C22" s="176" t="s">
        <v>17</v>
      </c>
      <c r="D22" s="1436" t="s">
        <v>330</v>
      </c>
      <c r="E22" s="1456" t="s">
        <v>930</v>
      </c>
      <c r="F22" s="1412" t="s">
        <v>931</v>
      </c>
      <c r="G22" s="1412"/>
      <c r="H22" s="1413"/>
      <c r="I22" s="1438"/>
      <c r="J22" s="1459" t="s">
        <v>1071</v>
      </c>
      <c r="K22" s="1002">
        <v>0</v>
      </c>
      <c r="L22" s="1091" t="s">
        <v>569</v>
      </c>
      <c r="M22" s="172" t="s">
        <v>194</v>
      </c>
      <c r="N22" s="1100" t="s">
        <v>566</v>
      </c>
      <c r="O22" s="1302"/>
      <c r="P22" s="182">
        <v>0</v>
      </c>
      <c r="Q22" s="1406" t="s">
        <v>87</v>
      </c>
      <c r="R22" s="1406" t="s">
        <v>87</v>
      </c>
      <c r="S22" s="1409" t="s">
        <v>87</v>
      </c>
      <c r="T22" s="1029"/>
      <c r="U22" s="1029"/>
      <c r="V22" s="1029"/>
    </row>
    <row r="23" spans="1:22" s="4" customFormat="1" ht="18" customHeight="1" x14ac:dyDescent="0.15">
      <c r="A23" s="768"/>
      <c r="B23" s="1253"/>
      <c r="C23" s="176" t="s">
        <v>18</v>
      </c>
      <c r="D23" s="1438"/>
      <c r="E23" s="1457"/>
      <c r="F23" s="1414"/>
      <c r="G23" s="1414"/>
      <c r="H23" s="1415"/>
      <c r="I23" s="1438"/>
      <c r="J23" s="1460"/>
      <c r="K23" s="1002">
        <v>0</v>
      </c>
      <c r="L23" s="1091" t="s">
        <v>569</v>
      </c>
      <c r="M23" s="172" t="s">
        <v>194</v>
      </c>
      <c r="N23" s="1100" t="s">
        <v>566</v>
      </c>
      <c r="O23" s="1302"/>
      <c r="P23" s="182">
        <v>0</v>
      </c>
      <c r="Q23" s="1407"/>
      <c r="R23" s="1407"/>
      <c r="S23" s="1410"/>
      <c r="T23" s="1029"/>
      <c r="U23" s="1029"/>
      <c r="V23" s="1029"/>
    </row>
    <row r="24" spans="1:22" s="4" customFormat="1" ht="18" customHeight="1" x14ac:dyDescent="0.15">
      <c r="A24" s="768"/>
      <c r="B24" s="1253"/>
      <c r="C24" s="189" t="s">
        <v>19</v>
      </c>
      <c r="D24" s="1439"/>
      <c r="E24" s="1458"/>
      <c r="F24" s="1416"/>
      <c r="G24" s="1416"/>
      <c r="H24" s="1417"/>
      <c r="I24" s="1439"/>
      <c r="J24" s="1461"/>
      <c r="K24" s="1003">
        <v>0</v>
      </c>
      <c r="L24" s="1092" t="s">
        <v>569</v>
      </c>
      <c r="M24" s="190" t="s">
        <v>194</v>
      </c>
      <c r="N24" s="1101" t="s">
        <v>566</v>
      </c>
      <c r="O24" s="1302"/>
      <c r="P24" s="807">
        <v>0</v>
      </c>
      <c r="Q24" s="1408"/>
      <c r="R24" s="1408"/>
      <c r="S24" s="1411"/>
      <c r="T24" s="1029"/>
      <c r="U24" s="1029"/>
      <c r="V24" s="1029"/>
    </row>
    <row r="25" spans="1:22" s="4" customFormat="1" ht="18" customHeight="1" x14ac:dyDescent="0.15">
      <c r="A25" s="768"/>
      <c r="B25" s="1253"/>
      <c r="C25" s="251" t="s">
        <v>215</v>
      </c>
      <c r="D25" s="1423"/>
      <c r="E25" s="1424"/>
      <c r="F25" s="1424"/>
      <c r="G25" s="1424"/>
      <c r="H25" s="1424"/>
      <c r="I25" s="1424"/>
      <c r="J25" s="1424"/>
      <c r="K25" s="1424"/>
      <c r="L25" s="1424"/>
      <c r="M25" s="1424"/>
      <c r="N25" s="1425"/>
      <c r="O25" s="1303"/>
      <c r="P25" s="729">
        <v>0</v>
      </c>
      <c r="Q25" s="729">
        <v>1</v>
      </c>
      <c r="R25" s="729">
        <v>37</v>
      </c>
      <c r="S25" s="329"/>
      <c r="T25" s="1029"/>
      <c r="U25" s="1029"/>
      <c r="V25" s="1029"/>
    </row>
    <row r="26" spans="1:22" s="4" customFormat="1" ht="24" x14ac:dyDescent="0.15">
      <c r="A26" s="768"/>
      <c r="B26" s="765" t="s">
        <v>43</v>
      </c>
      <c r="C26" s="252" t="s">
        <v>174</v>
      </c>
      <c r="D26" s="1129" t="s">
        <v>330</v>
      </c>
      <c r="E26" s="1151" t="s">
        <v>930</v>
      </c>
      <c r="F26" s="1151" t="s">
        <v>931</v>
      </c>
      <c r="G26" s="1151" t="s">
        <v>576</v>
      </c>
      <c r="H26" s="1128" t="s">
        <v>576</v>
      </c>
      <c r="I26" s="1129" t="s">
        <v>87</v>
      </c>
      <c r="J26" s="1130" t="s">
        <v>1072</v>
      </c>
      <c r="K26" s="1131">
        <v>0</v>
      </c>
      <c r="L26" s="1132" t="s">
        <v>585</v>
      </c>
      <c r="M26" s="1133" t="s">
        <v>194</v>
      </c>
      <c r="N26" s="1134" t="s">
        <v>607</v>
      </c>
      <c r="O26" s="736">
        <v>54946</v>
      </c>
      <c r="P26" s="1135">
        <v>8</v>
      </c>
      <c r="Q26" s="1135">
        <v>1</v>
      </c>
      <c r="R26" s="1135">
        <v>11</v>
      </c>
      <c r="S26" s="280" t="s">
        <v>1079</v>
      </c>
      <c r="T26" s="1029"/>
      <c r="U26" s="1029"/>
      <c r="V26" s="1029"/>
    </row>
    <row r="27" spans="1:22" s="4" customFormat="1" ht="18" customHeight="1" x14ac:dyDescent="0.15">
      <c r="A27" s="768"/>
      <c r="B27" s="766" t="s">
        <v>44</v>
      </c>
      <c r="C27" s="251" t="s">
        <v>175</v>
      </c>
      <c r="D27" s="1059" t="s">
        <v>87</v>
      </c>
      <c r="E27" s="1119" t="s">
        <v>930</v>
      </c>
      <c r="F27" s="1119" t="s">
        <v>931</v>
      </c>
      <c r="G27" s="1119" t="s">
        <v>576</v>
      </c>
      <c r="H27" s="1121" t="s">
        <v>576</v>
      </c>
      <c r="I27" s="1112" t="s">
        <v>936</v>
      </c>
      <c r="J27" s="1122" t="s">
        <v>1064</v>
      </c>
      <c r="K27" s="1123">
        <v>0</v>
      </c>
      <c r="L27" s="1124" t="s">
        <v>565</v>
      </c>
      <c r="M27" s="1125" t="s">
        <v>194</v>
      </c>
      <c r="N27" s="1126" t="s">
        <v>588</v>
      </c>
      <c r="O27" s="1110">
        <v>44773</v>
      </c>
      <c r="P27" s="1127">
        <v>0</v>
      </c>
      <c r="Q27" s="1127">
        <v>1</v>
      </c>
      <c r="R27" s="1127">
        <v>27</v>
      </c>
      <c r="S27" s="281" t="s">
        <v>1067</v>
      </c>
      <c r="T27" s="1029"/>
      <c r="U27" s="1029"/>
      <c r="V27" s="1029"/>
    </row>
    <row r="28" spans="1:22" s="4" customFormat="1" ht="18" customHeight="1" x14ac:dyDescent="0.15">
      <c r="A28" s="768"/>
      <c r="B28" s="1254" t="s">
        <v>45</v>
      </c>
      <c r="C28" s="253" t="s">
        <v>176</v>
      </c>
      <c r="D28" s="1338" t="s">
        <v>330</v>
      </c>
      <c r="E28" s="1329" t="s">
        <v>930</v>
      </c>
      <c r="F28" s="1332" t="s">
        <v>931</v>
      </c>
      <c r="G28" s="1332"/>
      <c r="H28" s="1333"/>
      <c r="I28" s="1338" t="s">
        <v>87</v>
      </c>
      <c r="J28" s="1340" t="s">
        <v>1064</v>
      </c>
      <c r="K28" s="998">
        <v>0</v>
      </c>
      <c r="L28" s="1418" t="s">
        <v>569</v>
      </c>
      <c r="M28" s="1345" t="s">
        <v>194</v>
      </c>
      <c r="N28" s="1347" t="s">
        <v>566</v>
      </c>
      <c r="O28" s="1292">
        <v>37396</v>
      </c>
      <c r="P28" s="255">
        <v>0</v>
      </c>
      <c r="Q28" s="255">
        <v>1</v>
      </c>
      <c r="R28" s="255">
        <v>60</v>
      </c>
      <c r="S28" s="279" t="s">
        <v>854</v>
      </c>
      <c r="T28" s="1029"/>
      <c r="U28" s="1029"/>
      <c r="V28" s="1029"/>
    </row>
    <row r="29" spans="1:22" s="4" customFormat="1" ht="18" customHeight="1" x14ac:dyDescent="0.15">
      <c r="A29" s="768"/>
      <c r="B29" s="1255"/>
      <c r="C29" s="178" t="s">
        <v>20</v>
      </c>
      <c r="D29" s="1397"/>
      <c r="E29" s="1330"/>
      <c r="F29" s="1334"/>
      <c r="G29" s="1334"/>
      <c r="H29" s="1335"/>
      <c r="I29" s="1397"/>
      <c r="J29" s="1404"/>
      <c r="K29" s="999">
        <v>0</v>
      </c>
      <c r="L29" s="1419"/>
      <c r="M29" s="1346"/>
      <c r="N29" s="1348"/>
      <c r="O29" s="1293"/>
      <c r="P29" s="181">
        <v>0</v>
      </c>
      <c r="Q29" s="1420" t="s">
        <v>87</v>
      </c>
      <c r="R29" s="1420" t="s">
        <v>87</v>
      </c>
      <c r="S29" s="1422" t="s">
        <v>87</v>
      </c>
      <c r="T29" s="1029"/>
      <c r="U29" s="1029"/>
      <c r="V29" s="1029"/>
    </row>
    <row r="30" spans="1:22" s="4" customFormat="1" ht="18" customHeight="1" x14ac:dyDescent="0.15">
      <c r="A30" s="768"/>
      <c r="B30" s="1255"/>
      <c r="C30" s="188" t="s">
        <v>91</v>
      </c>
      <c r="D30" s="1398"/>
      <c r="E30" s="1331"/>
      <c r="F30" s="1336"/>
      <c r="G30" s="1336"/>
      <c r="H30" s="1337"/>
      <c r="I30" s="1398"/>
      <c r="J30" s="1405"/>
      <c r="K30" s="1000">
        <v>0</v>
      </c>
      <c r="L30" s="1094" t="s">
        <v>569</v>
      </c>
      <c r="M30" s="816" t="s">
        <v>194</v>
      </c>
      <c r="N30" s="1104" t="s">
        <v>586</v>
      </c>
      <c r="O30" s="1293"/>
      <c r="P30" s="799">
        <v>0</v>
      </c>
      <c r="Q30" s="1421"/>
      <c r="R30" s="1421"/>
      <c r="S30" s="1354"/>
      <c r="T30" s="1029"/>
      <c r="U30" s="1029"/>
      <c r="V30" s="1029"/>
    </row>
    <row r="31" spans="1:22" s="4" customFormat="1" ht="18" customHeight="1" x14ac:dyDescent="0.15">
      <c r="A31" s="768"/>
      <c r="B31" s="1255"/>
      <c r="C31" s="252" t="s">
        <v>215</v>
      </c>
      <c r="D31" s="1304"/>
      <c r="E31" s="1305"/>
      <c r="F31" s="1305"/>
      <c r="G31" s="1305"/>
      <c r="H31" s="1305"/>
      <c r="I31" s="1305"/>
      <c r="J31" s="1305"/>
      <c r="K31" s="1305"/>
      <c r="L31" s="1305"/>
      <c r="M31" s="1305"/>
      <c r="N31" s="1306"/>
      <c r="O31" s="1294"/>
      <c r="P31" s="727">
        <v>0</v>
      </c>
      <c r="Q31" s="727">
        <v>1</v>
      </c>
      <c r="R31" s="727">
        <v>60</v>
      </c>
      <c r="S31" s="786"/>
      <c r="T31" s="1029"/>
      <c r="U31" s="1029"/>
      <c r="V31" s="1029"/>
    </row>
    <row r="32" spans="1:22" s="4" customFormat="1" ht="18" customHeight="1" x14ac:dyDescent="0.15">
      <c r="A32" s="768"/>
      <c r="B32" s="766" t="s">
        <v>46</v>
      </c>
      <c r="C32" s="251" t="s">
        <v>177</v>
      </c>
      <c r="D32" s="1059" t="s">
        <v>330</v>
      </c>
      <c r="E32" s="1152" t="s">
        <v>930</v>
      </c>
      <c r="F32" s="1152" t="s">
        <v>931</v>
      </c>
      <c r="G32" s="1152" t="s">
        <v>576</v>
      </c>
      <c r="H32" s="1136" t="s">
        <v>576</v>
      </c>
      <c r="I32" s="1057" t="s">
        <v>87</v>
      </c>
      <c r="J32" s="663" t="s">
        <v>1064</v>
      </c>
      <c r="K32" s="1006">
        <v>0</v>
      </c>
      <c r="L32" s="1066" t="s">
        <v>585</v>
      </c>
      <c r="M32" s="268" t="s">
        <v>194</v>
      </c>
      <c r="N32" s="1067" t="s">
        <v>566</v>
      </c>
      <c r="O32" s="738">
        <v>69731</v>
      </c>
      <c r="P32" s="728">
        <v>0</v>
      </c>
      <c r="Q32" s="728">
        <v>1</v>
      </c>
      <c r="R32" s="728">
        <v>37</v>
      </c>
      <c r="S32" s="726" t="s">
        <v>854</v>
      </c>
      <c r="T32" s="1029"/>
      <c r="U32" s="1029"/>
      <c r="V32" s="1029"/>
    </row>
    <row r="33" spans="1:22" s="4" customFormat="1" ht="18" customHeight="1" x14ac:dyDescent="0.15">
      <c r="A33" s="768"/>
      <c r="B33" s="767" t="s">
        <v>47</v>
      </c>
      <c r="C33" s="253" t="s">
        <v>178</v>
      </c>
      <c r="D33" s="1129" t="s">
        <v>937</v>
      </c>
      <c r="E33" s="1138" t="s">
        <v>576</v>
      </c>
      <c r="F33" s="1138" t="s">
        <v>576</v>
      </c>
      <c r="G33" s="1138" t="s">
        <v>576</v>
      </c>
      <c r="H33" s="1120" t="s">
        <v>576</v>
      </c>
      <c r="I33" s="1053" t="s">
        <v>1064</v>
      </c>
      <c r="J33" s="988" t="s">
        <v>87</v>
      </c>
      <c r="K33" s="998">
        <v>0</v>
      </c>
      <c r="L33" s="1087" t="s">
        <v>585</v>
      </c>
      <c r="M33" s="254" t="s">
        <v>194</v>
      </c>
      <c r="N33" s="1102" t="s">
        <v>607</v>
      </c>
      <c r="O33" s="736">
        <v>26861</v>
      </c>
      <c r="P33" s="276">
        <v>4</v>
      </c>
      <c r="Q33" s="276">
        <v>1</v>
      </c>
      <c r="R33" s="276">
        <v>33</v>
      </c>
      <c r="S33" s="282" t="s">
        <v>938</v>
      </c>
      <c r="T33" s="1029"/>
      <c r="U33" s="1029"/>
      <c r="V33" s="1029"/>
    </row>
    <row r="34" spans="1:22" s="4" customFormat="1" ht="18" customHeight="1" x14ac:dyDescent="0.15">
      <c r="A34" s="768"/>
      <c r="B34" s="1175" t="s">
        <v>48</v>
      </c>
      <c r="C34" s="256" t="s">
        <v>179</v>
      </c>
      <c r="D34" s="1058" t="s">
        <v>330</v>
      </c>
      <c r="E34" s="1153" t="s">
        <v>930</v>
      </c>
      <c r="F34" s="1153" t="s">
        <v>931</v>
      </c>
      <c r="G34" s="1153" t="s">
        <v>576</v>
      </c>
      <c r="H34" s="1137" t="s">
        <v>576</v>
      </c>
      <c r="I34" s="1058" t="s">
        <v>87</v>
      </c>
      <c r="J34" s="358" t="s">
        <v>841</v>
      </c>
      <c r="K34" s="1007">
        <v>0</v>
      </c>
      <c r="L34" s="1095" t="s">
        <v>585</v>
      </c>
      <c r="M34" s="261" t="s">
        <v>194</v>
      </c>
      <c r="N34" s="1105" t="s">
        <v>588</v>
      </c>
      <c r="O34" s="1174">
        <v>26657</v>
      </c>
      <c r="P34" s="259">
        <v>4</v>
      </c>
      <c r="Q34" s="259">
        <v>1</v>
      </c>
      <c r="R34" s="259">
        <v>30</v>
      </c>
      <c r="S34" s="283" t="s">
        <v>939</v>
      </c>
      <c r="T34" s="1029"/>
      <c r="U34" s="1029"/>
      <c r="V34" s="1029"/>
    </row>
    <row r="35" spans="1:22" s="4" customFormat="1" ht="18" customHeight="1" x14ac:dyDescent="0.15">
      <c r="A35" s="768"/>
      <c r="B35" s="1254" t="s">
        <v>49</v>
      </c>
      <c r="C35" s="253" t="s">
        <v>254</v>
      </c>
      <c r="D35" s="1338" t="s">
        <v>330</v>
      </c>
      <c r="E35" s="1329" t="s">
        <v>930</v>
      </c>
      <c r="F35" s="1332" t="s">
        <v>931</v>
      </c>
      <c r="G35" s="1332"/>
      <c r="H35" s="1333"/>
      <c r="I35" s="1338" t="s">
        <v>87</v>
      </c>
      <c r="J35" s="1340" t="s">
        <v>1073</v>
      </c>
      <c r="K35" s="998">
        <v>0</v>
      </c>
      <c r="L35" s="1343" t="s">
        <v>565</v>
      </c>
      <c r="M35" s="1345" t="s">
        <v>194</v>
      </c>
      <c r="N35" s="1347" t="s">
        <v>566</v>
      </c>
      <c r="O35" s="1292">
        <v>31411</v>
      </c>
      <c r="P35" s="276">
        <v>0</v>
      </c>
      <c r="Q35" s="276">
        <v>1</v>
      </c>
      <c r="R35" s="276">
        <v>20</v>
      </c>
      <c r="S35" s="1322" t="s">
        <v>854</v>
      </c>
      <c r="T35" s="1029"/>
      <c r="U35" s="1029"/>
      <c r="V35" s="1029"/>
    </row>
    <row r="36" spans="1:22" s="4" customFormat="1" ht="18" customHeight="1" x14ac:dyDescent="0.15">
      <c r="A36" s="768"/>
      <c r="B36" s="1255"/>
      <c r="C36" s="178" t="s">
        <v>36</v>
      </c>
      <c r="D36" s="1397"/>
      <c r="E36" s="1330"/>
      <c r="F36" s="1334"/>
      <c r="G36" s="1334"/>
      <c r="H36" s="1335"/>
      <c r="I36" s="1397"/>
      <c r="J36" s="1404"/>
      <c r="K36" s="999">
        <v>0</v>
      </c>
      <c r="L36" s="1391"/>
      <c r="M36" s="1393"/>
      <c r="N36" s="1395"/>
      <c r="O36" s="1293"/>
      <c r="P36" s="183">
        <v>0</v>
      </c>
      <c r="Q36" s="1325" t="s">
        <v>1083</v>
      </c>
      <c r="R36" s="1325" t="s">
        <v>1083</v>
      </c>
      <c r="S36" s="1323"/>
      <c r="T36" s="1029"/>
      <c r="U36" s="1029"/>
      <c r="V36" s="1029"/>
    </row>
    <row r="37" spans="1:22" s="4" customFormat="1" ht="18" customHeight="1" x14ac:dyDescent="0.15">
      <c r="A37" s="768"/>
      <c r="B37" s="1255"/>
      <c r="C37" s="188" t="s">
        <v>37</v>
      </c>
      <c r="D37" s="1398"/>
      <c r="E37" s="1331"/>
      <c r="F37" s="1336"/>
      <c r="G37" s="1336"/>
      <c r="H37" s="1337"/>
      <c r="I37" s="1398"/>
      <c r="J37" s="1405"/>
      <c r="K37" s="1000">
        <v>0</v>
      </c>
      <c r="L37" s="1392"/>
      <c r="M37" s="1394"/>
      <c r="N37" s="1396"/>
      <c r="O37" s="1293"/>
      <c r="P37" s="640">
        <v>0</v>
      </c>
      <c r="Q37" s="1326"/>
      <c r="R37" s="1326"/>
      <c r="S37" s="1328"/>
      <c r="T37" s="1029"/>
      <c r="U37" s="1029"/>
      <c r="V37" s="1029"/>
    </row>
    <row r="38" spans="1:22" s="4" customFormat="1" ht="18" customHeight="1" x14ac:dyDescent="0.15">
      <c r="A38" s="768"/>
      <c r="B38" s="1255"/>
      <c r="C38" s="252" t="s">
        <v>215</v>
      </c>
      <c r="D38" s="1304"/>
      <c r="E38" s="1305"/>
      <c r="F38" s="1305"/>
      <c r="G38" s="1305"/>
      <c r="H38" s="1305"/>
      <c r="I38" s="1305"/>
      <c r="J38" s="1305"/>
      <c r="K38" s="1305"/>
      <c r="L38" s="1305"/>
      <c r="M38" s="1305"/>
      <c r="N38" s="1306"/>
      <c r="O38" s="1294"/>
      <c r="P38" s="727">
        <v>0</v>
      </c>
      <c r="Q38" s="727">
        <v>1</v>
      </c>
      <c r="R38" s="727">
        <v>20</v>
      </c>
      <c r="S38" s="786"/>
      <c r="T38" s="1029"/>
      <c r="U38" s="1029"/>
      <c r="V38" s="1029"/>
    </row>
    <row r="39" spans="1:22" s="4" customFormat="1" ht="18" customHeight="1" x14ac:dyDescent="0.15">
      <c r="A39" s="768"/>
      <c r="B39" s="1244" t="s">
        <v>64</v>
      </c>
      <c r="C39" s="340" t="s">
        <v>29</v>
      </c>
      <c r="D39" s="1400" t="s">
        <v>330</v>
      </c>
      <c r="E39" s="1358" t="s">
        <v>930</v>
      </c>
      <c r="F39" s="1361" t="s">
        <v>931</v>
      </c>
      <c r="G39" s="1361"/>
      <c r="H39" s="1362"/>
      <c r="I39" s="1401" t="s">
        <v>1085</v>
      </c>
      <c r="J39" s="1198" t="s">
        <v>1086</v>
      </c>
      <c r="K39" s="1010">
        <v>0</v>
      </c>
      <c r="L39" s="1095" t="s">
        <v>569</v>
      </c>
      <c r="M39" s="261" t="s">
        <v>194</v>
      </c>
      <c r="N39" s="1105" t="s">
        <v>566</v>
      </c>
      <c r="O39" s="1301">
        <v>36484</v>
      </c>
      <c r="P39" s="259">
        <v>0</v>
      </c>
      <c r="Q39" s="259">
        <v>2</v>
      </c>
      <c r="R39" s="259">
        <v>39</v>
      </c>
      <c r="S39" s="283" t="s">
        <v>1067</v>
      </c>
      <c r="T39" s="1029"/>
      <c r="U39" s="1029"/>
      <c r="V39" s="1029"/>
    </row>
    <row r="40" spans="1:22" s="4" customFormat="1" ht="18" customHeight="1" x14ac:dyDescent="0.15">
      <c r="A40" s="768"/>
      <c r="B40" s="1245"/>
      <c r="C40" s="179" t="s">
        <v>455</v>
      </c>
      <c r="D40" s="1356"/>
      <c r="E40" s="1359"/>
      <c r="F40" s="1363"/>
      <c r="G40" s="1363"/>
      <c r="H40" s="1364"/>
      <c r="I40" s="1402"/>
      <c r="J40" s="1370" t="s">
        <v>1084</v>
      </c>
      <c r="K40" s="1008">
        <v>0</v>
      </c>
      <c r="L40" s="1373" t="s">
        <v>585</v>
      </c>
      <c r="M40" s="1376" t="s">
        <v>194</v>
      </c>
      <c r="N40" s="1379" t="s">
        <v>586</v>
      </c>
      <c r="O40" s="1302"/>
      <c r="P40" s="378">
        <v>0</v>
      </c>
      <c r="Q40" s="1385" t="s">
        <v>87</v>
      </c>
      <c r="R40" s="1385" t="s">
        <v>87</v>
      </c>
      <c r="S40" s="1388" t="s">
        <v>87</v>
      </c>
      <c r="T40" s="1029"/>
      <c r="U40" s="1029"/>
      <c r="V40" s="1029"/>
    </row>
    <row r="41" spans="1:22" s="4" customFormat="1" ht="18" customHeight="1" x14ac:dyDescent="0.15">
      <c r="A41" s="768"/>
      <c r="B41" s="1245"/>
      <c r="C41" s="413" t="s">
        <v>456</v>
      </c>
      <c r="D41" s="1357"/>
      <c r="E41" s="1360"/>
      <c r="F41" s="1365"/>
      <c r="G41" s="1365"/>
      <c r="H41" s="1366"/>
      <c r="I41" s="1403"/>
      <c r="J41" s="1372"/>
      <c r="K41" s="1009">
        <v>0</v>
      </c>
      <c r="L41" s="1382"/>
      <c r="M41" s="1383"/>
      <c r="N41" s="1384"/>
      <c r="O41" s="1302"/>
      <c r="P41" s="330">
        <v>0</v>
      </c>
      <c r="Q41" s="1387"/>
      <c r="R41" s="1387"/>
      <c r="S41" s="1390"/>
      <c r="T41" s="1029"/>
      <c r="U41" s="1029"/>
      <c r="V41" s="1029"/>
    </row>
    <row r="42" spans="1:22" s="4" customFormat="1" ht="18" customHeight="1" x14ac:dyDescent="0.15">
      <c r="A42" s="768"/>
      <c r="B42" s="1246"/>
      <c r="C42" s="414" t="s">
        <v>215</v>
      </c>
      <c r="D42" s="1307"/>
      <c r="E42" s="1308"/>
      <c r="F42" s="1308"/>
      <c r="G42" s="1308"/>
      <c r="H42" s="1308"/>
      <c r="I42" s="1308"/>
      <c r="J42" s="1308"/>
      <c r="K42" s="1308"/>
      <c r="L42" s="1308"/>
      <c r="M42" s="1308"/>
      <c r="N42" s="1309"/>
      <c r="O42" s="1303"/>
      <c r="P42" s="729">
        <v>0</v>
      </c>
      <c r="Q42" s="729">
        <v>2</v>
      </c>
      <c r="R42" s="729">
        <v>39</v>
      </c>
      <c r="S42" s="329"/>
      <c r="T42" s="1029"/>
      <c r="U42" s="1029"/>
      <c r="V42" s="1029"/>
    </row>
    <row r="43" spans="1:22" s="4" customFormat="1" ht="18" customHeight="1" x14ac:dyDescent="0.15">
      <c r="A43" s="768"/>
      <c r="B43" s="1254" t="s">
        <v>50</v>
      </c>
      <c r="C43" s="253" t="s">
        <v>97</v>
      </c>
      <c r="D43" s="1338" t="s">
        <v>330</v>
      </c>
      <c r="E43" s="1329" t="s">
        <v>930</v>
      </c>
      <c r="F43" s="1332" t="s">
        <v>931</v>
      </c>
      <c r="G43" s="1332"/>
      <c r="H43" s="1333"/>
      <c r="I43" s="1399" t="s">
        <v>1087</v>
      </c>
      <c r="J43" s="1340" t="s">
        <v>1064</v>
      </c>
      <c r="K43" s="998">
        <v>0</v>
      </c>
      <c r="L43" s="1087" t="s">
        <v>569</v>
      </c>
      <c r="M43" s="810" t="s">
        <v>194</v>
      </c>
      <c r="N43" s="1102" t="s">
        <v>572</v>
      </c>
      <c r="O43" s="1292">
        <v>42973</v>
      </c>
      <c r="P43" s="276">
        <v>0</v>
      </c>
      <c r="Q43" s="1319" t="s">
        <v>87</v>
      </c>
      <c r="R43" s="1319" t="s">
        <v>87</v>
      </c>
      <c r="S43" s="1352" t="s">
        <v>87</v>
      </c>
      <c r="T43" s="1029"/>
      <c r="U43" s="1029"/>
      <c r="V43" s="1029"/>
    </row>
    <row r="44" spans="1:22" s="4" customFormat="1" ht="18" customHeight="1" x14ac:dyDescent="0.15">
      <c r="A44" s="768"/>
      <c r="B44" s="1255"/>
      <c r="C44" s="178" t="s">
        <v>32</v>
      </c>
      <c r="D44" s="1397"/>
      <c r="E44" s="1330"/>
      <c r="F44" s="1334"/>
      <c r="G44" s="1334"/>
      <c r="H44" s="1335"/>
      <c r="I44" s="1397"/>
      <c r="J44" s="1404"/>
      <c r="K44" s="999">
        <v>0</v>
      </c>
      <c r="L44" s="1349" t="s">
        <v>569</v>
      </c>
      <c r="M44" s="1350" t="s">
        <v>194</v>
      </c>
      <c r="N44" s="1351" t="s">
        <v>566</v>
      </c>
      <c r="O44" s="1293"/>
      <c r="P44" s="183">
        <v>0</v>
      </c>
      <c r="Q44" s="1320"/>
      <c r="R44" s="1320"/>
      <c r="S44" s="1353"/>
      <c r="T44" s="1029"/>
      <c r="U44" s="1029"/>
      <c r="V44" s="1029"/>
    </row>
    <row r="45" spans="1:22" s="4" customFormat="1" ht="18" customHeight="1" x14ac:dyDescent="0.15">
      <c r="A45" s="768"/>
      <c r="B45" s="1255"/>
      <c r="C45" s="178" t="s">
        <v>226</v>
      </c>
      <c r="D45" s="1397"/>
      <c r="E45" s="1330"/>
      <c r="F45" s="1334"/>
      <c r="G45" s="1334"/>
      <c r="H45" s="1335"/>
      <c r="I45" s="1397"/>
      <c r="J45" s="1404"/>
      <c r="K45" s="999">
        <v>0</v>
      </c>
      <c r="L45" s="1391"/>
      <c r="M45" s="1393"/>
      <c r="N45" s="1395"/>
      <c r="O45" s="1293"/>
      <c r="P45" s="183">
        <v>0</v>
      </c>
      <c r="Q45" s="1320"/>
      <c r="R45" s="1320"/>
      <c r="S45" s="1353"/>
      <c r="T45" s="1029"/>
      <c r="U45" s="1029"/>
      <c r="V45" s="1029"/>
    </row>
    <row r="46" spans="1:22" s="4" customFormat="1" ht="18" customHeight="1" x14ac:dyDescent="0.15">
      <c r="A46" s="768"/>
      <c r="B46" s="1255"/>
      <c r="C46" s="188" t="s">
        <v>223</v>
      </c>
      <c r="D46" s="1398"/>
      <c r="E46" s="1331"/>
      <c r="F46" s="1336"/>
      <c r="G46" s="1336"/>
      <c r="H46" s="1337"/>
      <c r="I46" s="1398"/>
      <c r="J46" s="1405"/>
      <c r="K46" s="1000">
        <v>0</v>
      </c>
      <c r="L46" s="1392"/>
      <c r="M46" s="1394"/>
      <c r="N46" s="1396"/>
      <c r="O46" s="1293"/>
      <c r="P46" s="640">
        <v>0</v>
      </c>
      <c r="Q46" s="1326"/>
      <c r="R46" s="1326"/>
      <c r="S46" s="1354"/>
      <c r="T46" s="1029"/>
      <c r="U46" s="1029"/>
      <c r="V46" s="1029"/>
    </row>
    <row r="47" spans="1:22" s="4" customFormat="1" ht="18" customHeight="1" x14ac:dyDescent="0.15">
      <c r="A47" s="768"/>
      <c r="B47" s="1255"/>
      <c r="C47" s="252" t="s">
        <v>215</v>
      </c>
      <c r="D47" s="1304"/>
      <c r="E47" s="1305"/>
      <c r="F47" s="1305"/>
      <c r="G47" s="1305"/>
      <c r="H47" s="1305"/>
      <c r="I47" s="1305"/>
      <c r="J47" s="1305"/>
      <c r="K47" s="1305"/>
      <c r="L47" s="1305"/>
      <c r="M47" s="1305"/>
      <c r="N47" s="1306"/>
      <c r="O47" s="1294"/>
      <c r="P47" s="727">
        <v>0</v>
      </c>
      <c r="Q47" s="727">
        <v>0</v>
      </c>
      <c r="R47" s="727">
        <v>0</v>
      </c>
      <c r="S47" s="786"/>
      <c r="T47" s="1029"/>
      <c r="U47" s="1029"/>
      <c r="V47" s="1029"/>
    </row>
    <row r="48" spans="1:22" s="4" customFormat="1" ht="18" customHeight="1" x14ac:dyDescent="0.15">
      <c r="A48" s="768"/>
      <c r="B48" s="1252" t="s">
        <v>52</v>
      </c>
      <c r="C48" s="658" t="s">
        <v>535</v>
      </c>
      <c r="D48" s="1058" t="s">
        <v>330</v>
      </c>
      <c r="E48" s="1358" t="s">
        <v>930</v>
      </c>
      <c r="F48" s="1361" t="s">
        <v>931</v>
      </c>
      <c r="G48" s="1361"/>
      <c r="H48" s="1362"/>
      <c r="I48" s="1367" t="s">
        <v>87</v>
      </c>
      <c r="J48" s="665" t="s">
        <v>688</v>
      </c>
      <c r="K48" s="1010">
        <v>0</v>
      </c>
      <c r="L48" s="1095" t="s">
        <v>585</v>
      </c>
      <c r="M48" s="261" t="s">
        <v>194</v>
      </c>
      <c r="N48" s="1105" t="s">
        <v>588</v>
      </c>
      <c r="O48" s="1301">
        <v>41685</v>
      </c>
      <c r="P48" s="259">
        <v>0</v>
      </c>
      <c r="Q48" s="259">
        <v>1</v>
      </c>
      <c r="R48" s="259">
        <v>28</v>
      </c>
      <c r="S48" s="283" t="s">
        <v>1088</v>
      </c>
      <c r="T48" s="1029"/>
      <c r="U48" s="1029"/>
      <c r="V48" s="1029"/>
    </row>
    <row r="49" spans="1:22" s="4" customFormat="1" ht="18" customHeight="1" x14ac:dyDescent="0.15">
      <c r="A49" s="768"/>
      <c r="B49" s="1253"/>
      <c r="C49" s="176" t="s">
        <v>191</v>
      </c>
      <c r="D49" s="1052" t="s">
        <v>933</v>
      </c>
      <c r="E49" s="1359"/>
      <c r="F49" s="1363"/>
      <c r="G49" s="1363"/>
      <c r="H49" s="1364"/>
      <c r="I49" s="1368"/>
      <c r="J49" s="835" t="s">
        <v>664</v>
      </c>
      <c r="K49" s="1008">
        <v>0</v>
      </c>
      <c r="L49" s="1373" t="s">
        <v>585</v>
      </c>
      <c r="M49" s="1376" t="s">
        <v>194</v>
      </c>
      <c r="N49" s="1379" t="s">
        <v>566</v>
      </c>
      <c r="O49" s="1302"/>
      <c r="P49" s="378">
        <v>0</v>
      </c>
      <c r="Q49" s="1385" t="s">
        <v>87</v>
      </c>
      <c r="R49" s="1385" t="s">
        <v>87</v>
      </c>
      <c r="S49" s="1388" t="s">
        <v>87</v>
      </c>
      <c r="T49" s="1029"/>
      <c r="U49" s="1029"/>
      <c r="V49" s="1029"/>
    </row>
    <row r="50" spans="1:22" s="4" customFormat="1" ht="18" customHeight="1" x14ac:dyDescent="0.15">
      <c r="A50" s="768"/>
      <c r="B50" s="1253"/>
      <c r="C50" s="177" t="s">
        <v>38</v>
      </c>
      <c r="D50" s="1052" t="s">
        <v>330</v>
      </c>
      <c r="E50" s="1359"/>
      <c r="F50" s="1363"/>
      <c r="G50" s="1363"/>
      <c r="H50" s="1364"/>
      <c r="I50" s="1368"/>
      <c r="J50" s="1370" t="s">
        <v>1064</v>
      </c>
      <c r="K50" s="1008">
        <v>0</v>
      </c>
      <c r="L50" s="1374"/>
      <c r="M50" s="1377"/>
      <c r="N50" s="1380"/>
      <c r="O50" s="1302"/>
      <c r="P50" s="378">
        <v>0</v>
      </c>
      <c r="Q50" s="1386"/>
      <c r="R50" s="1386"/>
      <c r="S50" s="1389"/>
      <c r="T50" s="1029"/>
      <c r="U50" s="1029"/>
      <c r="V50" s="1029"/>
    </row>
    <row r="51" spans="1:22" s="4" customFormat="1" ht="18" customHeight="1" x14ac:dyDescent="0.15">
      <c r="A51" s="768"/>
      <c r="B51" s="1253"/>
      <c r="C51" s="176" t="s">
        <v>457</v>
      </c>
      <c r="D51" s="1052" t="s">
        <v>940</v>
      </c>
      <c r="E51" s="1359"/>
      <c r="F51" s="1363"/>
      <c r="G51" s="1363"/>
      <c r="H51" s="1364"/>
      <c r="I51" s="1368"/>
      <c r="J51" s="1371"/>
      <c r="K51" s="1008">
        <v>0</v>
      </c>
      <c r="L51" s="1374"/>
      <c r="M51" s="1377"/>
      <c r="N51" s="1380"/>
      <c r="O51" s="1302"/>
      <c r="P51" s="378">
        <v>0</v>
      </c>
      <c r="Q51" s="1386"/>
      <c r="R51" s="1386"/>
      <c r="S51" s="1389"/>
      <c r="T51" s="1029"/>
      <c r="U51" s="1029"/>
      <c r="V51" s="1029"/>
    </row>
    <row r="52" spans="1:22" s="4" customFormat="1" ht="18" customHeight="1" x14ac:dyDescent="0.15">
      <c r="A52" s="768"/>
      <c r="B52" s="1253"/>
      <c r="C52" s="176" t="s">
        <v>458</v>
      </c>
      <c r="D52" s="1355" t="s">
        <v>330</v>
      </c>
      <c r="E52" s="1359"/>
      <c r="F52" s="1363"/>
      <c r="G52" s="1363"/>
      <c r="H52" s="1364"/>
      <c r="I52" s="1368"/>
      <c r="J52" s="1371"/>
      <c r="K52" s="1008">
        <v>0</v>
      </c>
      <c r="L52" s="1375"/>
      <c r="M52" s="1378"/>
      <c r="N52" s="1381"/>
      <c r="O52" s="1302"/>
      <c r="P52" s="378">
        <v>0</v>
      </c>
      <c r="Q52" s="1386"/>
      <c r="R52" s="1386"/>
      <c r="S52" s="1389"/>
      <c r="T52" s="1029"/>
      <c r="U52" s="1029"/>
      <c r="V52" s="1029"/>
    </row>
    <row r="53" spans="1:22" s="4" customFormat="1" ht="18" customHeight="1" x14ac:dyDescent="0.15">
      <c r="A53" s="768"/>
      <c r="B53" s="1253"/>
      <c r="C53" s="176" t="s">
        <v>459</v>
      </c>
      <c r="D53" s="1356"/>
      <c r="E53" s="1359"/>
      <c r="F53" s="1363"/>
      <c r="G53" s="1363"/>
      <c r="H53" s="1364"/>
      <c r="I53" s="1368"/>
      <c r="J53" s="1371"/>
      <c r="K53" s="1008">
        <v>0</v>
      </c>
      <c r="L53" s="1373" t="s">
        <v>585</v>
      </c>
      <c r="M53" s="1376" t="s">
        <v>194</v>
      </c>
      <c r="N53" s="1379" t="s">
        <v>586</v>
      </c>
      <c r="O53" s="1302"/>
      <c r="P53" s="378">
        <v>0</v>
      </c>
      <c r="Q53" s="1386"/>
      <c r="R53" s="1386"/>
      <c r="S53" s="1389"/>
      <c r="T53" s="1029"/>
      <c r="U53" s="1029"/>
      <c r="V53" s="1029"/>
    </row>
    <row r="54" spans="1:22" s="4" customFormat="1" ht="18" customHeight="1" x14ac:dyDescent="0.15">
      <c r="A54" s="768"/>
      <c r="B54" s="1253"/>
      <c r="C54" s="376" t="s">
        <v>460</v>
      </c>
      <c r="D54" s="1357"/>
      <c r="E54" s="1360"/>
      <c r="F54" s="1365"/>
      <c r="G54" s="1365"/>
      <c r="H54" s="1366"/>
      <c r="I54" s="1369"/>
      <c r="J54" s="1372"/>
      <c r="K54" s="1009">
        <v>0</v>
      </c>
      <c r="L54" s="1382"/>
      <c r="M54" s="1383"/>
      <c r="N54" s="1384"/>
      <c r="O54" s="1302"/>
      <c r="P54" s="330">
        <v>0</v>
      </c>
      <c r="Q54" s="1387"/>
      <c r="R54" s="1387"/>
      <c r="S54" s="1390"/>
      <c r="T54" s="1029"/>
      <c r="U54" s="1029"/>
      <c r="V54" s="1029"/>
    </row>
    <row r="55" spans="1:22" s="4" customFormat="1" ht="18" customHeight="1" x14ac:dyDescent="0.15">
      <c r="A55" s="768"/>
      <c r="B55" s="1260"/>
      <c r="C55" s="249" t="s">
        <v>215</v>
      </c>
      <c r="D55" s="1289"/>
      <c r="E55" s="1290"/>
      <c r="F55" s="1290"/>
      <c r="G55" s="1290"/>
      <c r="H55" s="1290"/>
      <c r="I55" s="1290"/>
      <c r="J55" s="1290"/>
      <c r="K55" s="1290"/>
      <c r="L55" s="1290"/>
      <c r="M55" s="1290"/>
      <c r="N55" s="1291"/>
      <c r="O55" s="1303"/>
      <c r="P55" s="730">
        <v>0</v>
      </c>
      <c r="Q55" s="730">
        <v>1</v>
      </c>
      <c r="R55" s="730">
        <v>28</v>
      </c>
      <c r="S55" s="329"/>
      <c r="T55" s="1029"/>
      <c r="U55" s="1029"/>
      <c r="V55" s="1029"/>
    </row>
    <row r="56" spans="1:22" s="4" customFormat="1" ht="18" customHeight="1" x14ac:dyDescent="0.15">
      <c r="A56" s="768"/>
      <c r="B56" s="1255" t="s">
        <v>53</v>
      </c>
      <c r="C56" s="837" t="s">
        <v>30</v>
      </c>
      <c r="D56" s="1338" t="s">
        <v>330</v>
      </c>
      <c r="E56" s="1329" t="s">
        <v>930</v>
      </c>
      <c r="F56" s="1332" t="s">
        <v>931</v>
      </c>
      <c r="G56" s="1332"/>
      <c r="H56" s="1333"/>
      <c r="I56" s="1338" t="s">
        <v>1090</v>
      </c>
      <c r="J56" s="1340" t="s">
        <v>1093</v>
      </c>
      <c r="K56" s="1011">
        <v>0</v>
      </c>
      <c r="L56" s="1343" t="s">
        <v>565</v>
      </c>
      <c r="M56" s="1345" t="s">
        <v>194</v>
      </c>
      <c r="N56" s="1347" t="s">
        <v>566</v>
      </c>
      <c r="O56" s="1292">
        <v>25524</v>
      </c>
      <c r="P56" s="840">
        <v>0</v>
      </c>
      <c r="Q56" s="1319" t="s">
        <v>87</v>
      </c>
      <c r="R56" s="1319" t="s">
        <v>87</v>
      </c>
      <c r="S56" s="1322" t="s">
        <v>87</v>
      </c>
      <c r="T56" s="1029"/>
      <c r="U56" s="1029"/>
      <c r="V56" s="1029"/>
    </row>
    <row r="57" spans="1:22" s="4" customFormat="1" ht="18" customHeight="1" x14ac:dyDescent="0.15">
      <c r="A57" s="768"/>
      <c r="B57" s="1255"/>
      <c r="C57" s="178" t="s">
        <v>33</v>
      </c>
      <c r="D57" s="1339"/>
      <c r="E57" s="1330"/>
      <c r="F57" s="1334"/>
      <c r="G57" s="1334"/>
      <c r="H57" s="1335"/>
      <c r="I57" s="1339"/>
      <c r="J57" s="1341"/>
      <c r="K57" s="999">
        <v>0</v>
      </c>
      <c r="L57" s="1344"/>
      <c r="M57" s="1346"/>
      <c r="N57" s="1348"/>
      <c r="O57" s="1293"/>
      <c r="P57" s="183">
        <v>0</v>
      </c>
      <c r="Q57" s="1320"/>
      <c r="R57" s="1320"/>
      <c r="S57" s="1323"/>
      <c r="T57" s="1029"/>
      <c r="U57" s="1029"/>
      <c r="V57" s="1029"/>
    </row>
    <row r="58" spans="1:22" s="4" customFormat="1" ht="18" customHeight="1" x14ac:dyDescent="0.15">
      <c r="A58" s="768"/>
      <c r="B58" s="1255"/>
      <c r="C58" s="178" t="s">
        <v>34</v>
      </c>
      <c r="D58" s="1054" t="s">
        <v>1089</v>
      </c>
      <c r="E58" s="1330"/>
      <c r="F58" s="1334"/>
      <c r="G58" s="1334"/>
      <c r="H58" s="1335"/>
      <c r="I58" s="1054" t="s">
        <v>87</v>
      </c>
      <c r="J58" s="989" t="s">
        <v>1092</v>
      </c>
      <c r="K58" s="999">
        <v>0</v>
      </c>
      <c r="L58" s="1088" t="s">
        <v>569</v>
      </c>
      <c r="M58" s="813" t="s">
        <v>194</v>
      </c>
      <c r="N58" s="1103" t="s">
        <v>586</v>
      </c>
      <c r="O58" s="1293"/>
      <c r="P58" s="183">
        <v>0</v>
      </c>
      <c r="Q58" s="1321"/>
      <c r="R58" s="1321"/>
      <c r="S58" s="1324"/>
      <c r="T58" s="1029"/>
      <c r="U58" s="1029"/>
      <c r="V58" s="1029"/>
    </row>
    <row r="59" spans="1:22" s="4" customFormat="1" ht="18" customHeight="1" x14ac:dyDescent="0.15">
      <c r="A59" s="768"/>
      <c r="B59" s="1255"/>
      <c r="C59" s="178" t="s">
        <v>263</v>
      </c>
      <c r="D59" s="1342" t="s">
        <v>330</v>
      </c>
      <c r="E59" s="1330"/>
      <c r="F59" s="1334"/>
      <c r="G59" s="1334"/>
      <c r="H59" s="1335"/>
      <c r="I59" s="1342" t="s">
        <v>1090</v>
      </c>
      <c r="J59" s="1482" t="s">
        <v>1094</v>
      </c>
      <c r="K59" s="999">
        <v>0</v>
      </c>
      <c r="L59" s="1349" t="s">
        <v>565</v>
      </c>
      <c r="M59" s="1350" t="s">
        <v>194</v>
      </c>
      <c r="N59" s="1351" t="s">
        <v>566</v>
      </c>
      <c r="O59" s="1293"/>
      <c r="P59" s="183">
        <v>0</v>
      </c>
      <c r="Q59" s="183">
        <v>1</v>
      </c>
      <c r="R59" s="183">
        <v>9</v>
      </c>
      <c r="S59" s="187" t="s">
        <v>1091</v>
      </c>
      <c r="T59" s="1029"/>
      <c r="U59" s="1029"/>
      <c r="V59" s="1029"/>
    </row>
    <row r="60" spans="1:22" s="4" customFormat="1" ht="18" customHeight="1" x14ac:dyDescent="0.15">
      <c r="A60" s="768"/>
      <c r="B60" s="1255"/>
      <c r="C60" s="605" t="s">
        <v>188</v>
      </c>
      <c r="D60" s="1339"/>
      <c r="E60" s="1330"/>
      <c r="F60" s="1334"/>
      <c r="G60" s="1334"/>
      <c r="H60" s="1335"/>
      <c r="I60" s="1339"/>
      <c r="J60" s="1341"/>
      <c r="K60" s="999">
        <v>0</v>
      </c>
      <c r="L60" s="1344"/>
      <c r="M60" s="1346"/>
      <c r="N60" s="1348"/>
      <c r="O60" s="1293"/>
      <c r="P60" s="183">
        <v>0</v>
      </c>
      <c r="Q60" s="1325" t="s">
        <v>87</v>
      </c>
      <c r="R60" s="1325" t="s">
        <v>87</v>
      </c>
      <c r="S60" s="1327" t="s">
        <v>87</v>
      </c>
      <c r="T60" s="1029"/>
      <c r="U60" s="1029"/>
      <c r="V60" s="1029"/>
    </row>
    <row r="61" spans="1:22" s="4" customFormat="1" ht="18" customHeight="1" x14ac:dyDescent="0.15">
      <c r="A61" s="768"/>
      <c r="B61" s="1255"/>
      <c r="C61" s="188" t="s">
        <v>494</v>
      </c>
      <c r="D61" s="1055" t="s">
        <v>1089</v>
      </c>
      <c r="E61" s="1331"/>
      <c r="F61" s="1336"/>
      <c r="G61" s="1336"/>
      <c r="H61" s="1337"/>
      <c r="I61" s="1055" t="s">
        <v>87</v>
      </c>
      <c r="J61" s="1196" t="s">
        <v>1095</v>
      </c>
      <c r="K61" s="1000">
        <v>0</v>
      </c>
      <c r="L61" s="1089" t="s">
        <v>569</v>
      </c>
      <c r="M61" s="816" t="s">
        <v>194</v>
      </c>
      <c r="N61" s="1104" t="s">
        <v>586</v>
      </c>
      <c r="O61" s="1293"/>
      <c r="P61" s="640">
        <v>0</v>
      </c>
      <c r="Q61" s="1326"/>
      <c r="R61" s="1326"/>
      <c r="S61" s="1328"/>
      <c r="T61" s="1029"/>
      <c r="U61" s="1029"/>
      <c r="V61" s="1029"/>
    </row>
    <row r="62" spans="1:22" s="4" customFormat="1" ht="18" customHeight="1" x14ac:dyDescent="0.15">
      <c r="A62" s="768"/>
      <c r="B62" s="1255"/>
      <c r="C62" s="854" t="s">
        <v>215</v>
      </c>
      <c r="D62" s="1304"/>
      <c r="E62" s="1305"/>
      <c r="F62" s="1305"/>
      <c r="G62" s="1305"/>
      <c r="H62" s="1305"/>
      <c r="I62" s="1305"/>
      <c r="J62" s="1305"/>
      <c r="K62" s="1305"/>
      <c r="L62" s="1305"/>
      <c r="M62" s="1305"/>
      <c r="N62" s="1306"/>
      <c r="O62" s="1294"/>
      <c r="P62" s="725">
        <v>0</v>
      </c>
      <c r="Q62" s="725">
        <v>1</v>
      </c>
      <c r="R62" s="725">
        <v>9</v>
      </c>
      <c r="S62" s="786"/>
      <c r="T62" s="1029"/>
      <c r="U62" s="1029"/>
      <c r="V62" s="1029"/>
    </row>
    <row r="63" spans="1:22" s="4" customFormat="1" ht="18" customHeight="1" x14ac:dyDescent="0.15">
      <c r="A63" s="768"/>
      <c r="B63" s="1252" t="s">
        <v>230</v>
      </c>
      <c r="C63" s="256" t="s">
        <v>8</v>
      </c>
      <c r="D63" s="1400" t="s">
        <v>330</v>
      </c>
      <c r="E63" s="1489" t="s">
        <v>930</v>
      </c>
      <c r="F63" s="1492" t="s">
        <v>931</v>
      </c>
      <c r="G63" s="1492"/>
      <c r="H63" s="1493"/>
      <c r="I63" s="1058" t="s">
        <v>87</v>
      </c>
      <c r="J63" s="990" t="s">
        <v>1097</v>
      </c>
      <c r="K63" s="1010">
        <v>0</v>
      </c>
      <c r="L63" s="1483" t="s">
        <v>585</v>
      </c>
      <c r="M63" s="1484" t="s">
        <v>194</v>
      </c>
      <c r="N63" s="1485" t="s">
        <v>588</v>
      </c>
      <c r="O63" s="1301">
        <v>32987</v>
      </c>
      <c r="P63" s="259">
        <v>0</v>
      </c>
      <c r="Q63" s="1488" t="s">
        <v>87</v>
      </c>
      <c r="R63" s="1488" t="s">
        <v>87</v>
      </c>
      <c r="S63" s="1487" t="s">
        <v>87</v>
      </c>
      <c r="T63" s="1029"/>
      <c r="U63" s="1029"/>
      <c r="V63" s="1029"/>
    </row>
    <row r="64" spans="1:22" s="4" customFormat="1" ht="18" customHeight="1" x14ac:dyDescent="0.15">
      <c r="A64" s="768"/>
      <c r="B64" s="1253"/>
      <c r="C64" s="179" t="s">
        <v>231</v>
      </c>
      <c r="D64" s="1356"/>
      <c r="E64" s="1490"/>
      <c r="F64" s="1494"/>
      <c r="G64" s="1494"/>
      <c r="H64" s="1495"/>
      <c r="I64" s="1355" t="s">
        <v>1096</v>
      </c>
      <c r="J64" s="1370" t="s">
        <v>811</v>
      </c>
      <c r="K64" s="1008">
        <v>0</v>
      </c>
      <c r="L64" s="1375"/>
      <c r="M64" s="1378"/>
      <c r="N64" s="1486"/>
      <c r="O64" s="1302"/>
      <c r="P64" s="378">
        <v>0</v>
      </c>
      <c r="Q64" s="1386"/>
      <c r="R64" s="1386"/>
      <c r="S64" s="1389"/>
      <c r="T64" s="1029"/>
      <c r="U64" s="1029"/>
      <c r="V64" s="1029"/>
    </row>
    <row r="65" spans="1:22" s="4" customFormat="1" ht="18" customHeight="1" x14ac:dyDescent="0.15">
      <c r="A65" s="768"/>
      <c r="B65" s="1253"/>
      <c r="C65" s="189" t="s">
        <v>204</v>
      </c>
      <c r="D65" s="1357"/>
      <c r="E65" s="1491"/>
      <c r="F65" s="1496"/>
      <c r="G65" s="1496"/>
      <c r="H65" s="1497"/>
      <c r="I65" s="1357"/>
      <c r="J65" s="1372"/>
      <c r="K65" s="1009">
        <v>0</v>
      </c>
      <c r="L65" s="1086" t="s">
        <v>585</v>
      </c>
      <c r="M65" s="190" t="s">
        <v>194</v>
      </c>
      <c r="N65" s="1107" t="s">
        <v>586</v>
      </c>
      <c r="O65" s="1302"/>
      <c r="P65" s="330">
        <v>0</v>
      </c>
      <c r="Q65" s="1387"/>
      <c r="R65" s="1387"/>
      <c r="S65" s="1390"/>
      <c r="T65" s="1029"/>
      <c r="U65" s="1029"/>
      <c r="V65" s="1029"/>
    </row>
    <row r="66" spans="1:22" s="4" customFormat="1" ht="18" customHeight="1" x14ac:dyDescent="0.15">
      <c r="A66" s="768"/>
      <c r="B66" s="1253"/>
      <c r="C66" s="251" t="s">
        <v>215</v>
      </c>
      <c r="D66" s="1289"/>
      <c r="E66" s="1290"/>
      <c r="F66" s="1290"/>
      <c r="G66" s="1290"/>
      <c r="H66" s="1290"/>
      <c r="I66" s="1290"/>
      <c r="J66" s="1290"/>
      <c r="K66" s="1290"/>
      <c r="L66" s="1290"/>
      <c r="M66" s="1290"/>
      <c r="N66" s="1291"/>
      <c r="O66" s="1303"/>
      <c r="P66" s="729">
        <v>0</v>
      </c>
      <c r="Q66" s="729">
        <v>0</v>
      </c>
      <c r="R66" s="729">
        <v>0</v>
      </c>
      <c r="S66" s="329"/>
      <c r="T66" s="1029"/>
      <c r="U66" s="1029"/>
      <c r="V66" s="1029"/>
    </row>
    <row r="67" spans="1:22" s="4" customFormat="1" ht="18" customHeight="1" x14ac:dyDescent="0.15">
      <c r="A67" s="768"/>
      <c r="B67" s="1254" t="s">
        <v>54</v>
      </c>
      <c r="C67" s="253" t="s">
        <v>181</v>
      </c>
      <c r="D67" s="1338" t="s">
        <v>330</v>
      </c>
      <c r="E67" s="1476" t="s">
        <v>930</v>
      </c>
      <c r="F67" s="1478" t="s">
        <v>931</v>
      </c>
      <c r="G67" s="1478" t="s">
        <v>941</v>
      </c>
      <c r="H67" s="1480" t="s">
        <v>576</v>
      </c>
      <c r="I67" s="1338" t="s">
        <v>87</v>
      </c>
      <c r="J67" s="1340" t="s">
        <v>1074</v>
      </c>
      <c r="K67" s="998">
        <v>0</v>
      </c>
      <c r="L67" s="1343" t="s">
        <v>569</v>
      </c>
      <c r="M67" s="1345" t="s">
        <v>194</v>
      </c>
      <c r="N67" s="1347" t="s">
        <v>566</v>
      </c>
      <c r="O67" s="1292">
        <v>13151</v>
      </c>
      <c r="P67" s="276">
        <v>0</v>
      </c>
      <c r="Q67" s="1319" t="s">
        <v>87</v>
      </c>
      <c r="R67" s="1319" t="s">
        <v>87</v>
      </c>
      <c r="S67" s="1322" t="s">
        <v>87</v>
      </c>
      <c r="T67" s="1029"/>
      <c r="U67" s="1029"/>
      <c r="V67" s="1029"/>
    </row>
    <row r="68" spans="1:22" s="4" customFormat="1" ht="18" customHeight="1" x14ac:dyDescent="0.15">
      <c r="A68" s="768"/>
      <c r="B68" s="1255"/>
      <c r="C68" s="188" t="s">
        <v>182</v>
      </c>
      <c r="D68" s="1398"/>
      <c r="E68" s="1477"/>
      <c r="F68" s="1479"/>
      <c r="G68" s="1479"/>
      <c r="H68" s="1481"/>
      <c r="I68" s="1398"/>
      <c r="J68" s="1405"/>
      <c r="K68" s="1000">
        <v>0</v>
      </c>
      <c r="L68" s="1392"/>
      <c r="M68" s="1394"/>
      <c r="N68" s="1396"/>
      <c r="O68" s="1293"/>
      <c r="P68" s="640">
        <v>0</v>
      </c>
      <c r="Q68" s="1326"/>
      <c r="R68" s="1326"/>
      <c r="S68" s="1328"/>
      <c r="T68" s="1029"/>
      <c r="U68" s="1029"/>
      <c r="V68" s="1029"/>
    </row>
    <row r="69" spans="1:22" s="4" customFormat="1" ht="18" customHeight="1" x14ac:dyDescent="0.15">
      <c r="A69" s="768"/>
      <c r="B69" s="1255"/>
      <c r="C69" s="252" t="s">
        <v>215</v>
      </c>
      <c r="D69" s="1304"/>
      <c r="E69" s="1305"/>
      <c r="F69" s="1305"/>
      <c r="G69" s="1305"/>
      <c r="H69" s="1305"/>
      <c r="I69" s="1305"/>
      <c r="J69" s="1305"/>
      <c r="K69" s="1305"/>
      <c r="L69" s="1305"/>
      <c r="M69" s="1305"/>
      <c r="N69" s="1306"/>
      <c r="O69" s="1294"/>
      <c r="P69" s="727">
        <v>0</v>
      </c>
      <c r="Q69" s="727">
        <v>0</v>
      </c>
      <c r="R69" s="727">
        <v>0</v>
      </c>
      <c r="S69" s="786"/>
      <c r="T69" s="1029"/>
      <c r="U69" s="1029"/>
      <c r="V69" s="1029"/>
    </row>
    <row r="70" spans="1:22" s="4" customFormat="1" ht="18" customHeight="1" x14ac:dyDescent="0.15">
      <c r="A70" s="768"/>
      <c r="B70" s="766" t="s">
        <v>55</v>
      </c>
      <c r="C70" s="251" t="s">
        <v>183</v>
      </c>
      <c r="D70" s="1059" t="s">
        <v>330</v>
      </c>
      <c r="E70" s="1154" t="s">
        <v>930</v>
      </c>
      <c r="F70" s="1154" t="s">
        <v>931</v>
      </c>
      <c r="G70" s="1154" t="s">
        <v>576</v>
      </c>
      <c r="H70" s="1143" t="s">
        <v>576</v>
      </c>
      <c r="I70" s="1059" t="s">
        <v>942</v>
      </c>
      <c r="J70" s="661" t="s">
        <v>849</v>
      </c>
      <c r="K70" s="1005">
        <v>0</v>
      </c>
      <c r="L70" s="1066" t="s">
        <v>569</v>
      </c>
      <c r="M70" s="268" t="s">
        <v>194</v>
      </c>
      <c r="N70" s="1067" t="s">
        <v>566</v>
      </c>
      <c r="O70" s="738">
        <v>12764</v>
      </c>
      <c r="P70" s="728">
        <v>0</v>
      </c>
      <c r="Q70" s="728" t="s">
        <v>87</v>
      </c>
      <c r="R70" s="728" t="s">
        <v>87</v>
      </c>
      <c r="S70" s="726" t="s">
        <v>87</v>
      </c>
      <c r="T70" s="1029"/>
      <c r="U70" s="1029"/>
      <c r="V70" s="1029"/>
    </row>
    <row r="71" spans="1:22" s="4" customFormat="1" ht="18" customHeight="1" x14ac:dyDescent="0.15">
      <c r="A71" s="768"/>
      <c r="B71" s="765" t="s">
        <v>56</v>
      </c>
      <c r="C71" s="252" t="s">
        <v>9</v>
      </c>
      <c r="D71" s="1129" t="s">
        <v>940</v>
      </c>
      <c r="E71" s="1140" t="s">
        <v>930</v>
      </c>
      <c r="F71" s="1140" t="s">
        <v>931</v>
      </c>
      <c r="G71" s="1140" t="s">
        <v>941</v>
      </c>
      <c r="H71" s="1142" t="s">
        <v>576</v>
      </c>
      <c r="I71" s="1060" t="s">
        <v>943</v>
      </c>
      <c r="J71" s="524" t="s">
        <v>944</v>
      </c>
      <c r="K71" s="1004">
        <v>0</v>
      </c>
      <c r="L71" s="1093" t="s">
        <v>585</v>
      </c>
      <c r="M71" s="735" t="s">
        <v>194</v>
      </c>
      <c r="N71" s="1108" t="s">
        <v>588</v>
      </c>
      <c r="O71" s="641">
        <v>11007</v>
      </c>
      <c r="P71" s="724">
        <v>0</v>
      </c>
      <c r="Q71" s="724" t="s">
        <v>87</v>
      </c>
      <c r="R71" s="724" t="s">
        <v>87</v>
      </c>
      <c r="S71" s="733" t="s">
        <v>87</v>
      </c>
      <c r="T71" s="1029"/>
      <c r="U71" s="1029"/>
      <c r="V71" s="1029"/>
    </row>
    <row r="72" spans="1:22" s="4" customFormat="1" ht="18" customHeight="1" x14ac:dyDescent="0.15">
      <c r="A72" s="768"/>
      <c r="B72" s="766" t="s">
        <v>57</v>
      </c>
      <c r="C72" s="251" t="s">
        <v>224</v>
      </c>
      <c r="D72" s="1059" t="s">
        <v>330</v>
      </c>
      <c r="E72" s="1155" t="s">
        <v>930</v>
      </c>
      <c r="F72" s="1155" t="s">
        <v>931</v>
      </c>
      <c r="G72" s="1155" t="s">
        <v>576</v>
      </c>
      <c r="H72" s="1139" t="s">
        <v>576</v>
      </c>
      <c r="I72" s="993" t="s">
        <v>87</v>
      </c>
      <c r="J72" s="661" t="s">
        <v>850</v>
      </c>
      <c r="K72" s="1005">
        <v>0</v>
      </c>
      <c r="L72" s="1066" t="s">
        <v>569</v>
      </c>
      <c r="M72" s="268" t="s">
        <v>194</v>
      </c>
      <c r="N72" s="1067" t="s">
        <v>588</v>
      </c>
      <c r="O72" s="738">
        <v>13273</v>
      </c>
      <c r="P72" s="728">
        <v>0</v>
      </c>
      <c r="Q72" s="728" t="s">
        <v>87</v>
      </c>
      <c r="R72" s="728" t="s">
        <v>87</v>
      </c>
      <c r="S72" s="726" t="s">
        <v>87</v>
      </c>
      <c r="T72" s="1029"/>
      <c r="U72" s="1029"/>
      <c r="V72" s="1029"/>
    </row>
    <row r="73" spans="1:22" s="4" customFormat="1" ht="18" customHeight="1" x14ac:dyDescent="0.15">
      <c r="A73" s="768"/>
      <c r="B73" s="765" t="s">
        <v>58</v>
      </c>
      <c r="C73" s="252" t="s">
        <v>227</v>
      </c>
      <c r="D73" s="1129" t="s">
        <v>330</v>
      </c>
      <c r="E73" s="1156" t="s">
        <v>930</v>
      </c>
      <c r="F73" s="1156" t="s">
        <v>931</v>
      </c>
      <c r="G73" s="1156" t="s">
        <v>576</v>
      </c>
      <c r="H73" s="1118" t="s">
        <v>576</v>
      </c>
      <c r="I73" s="1056" t="s">
        <v>87</v>
      </c>
      <c r="J73" s="524" t="s">
        <v>576</v>
      </c>
      <c r="K73" s="1004">
        <v>0</v>
      </c>
      <c r="L73" s="1093" t="s">
        <v>569</v>
      </c>
      <c r="M73" s="735" t="s">
        <v>194</v>
      </c>
      <c r="N73" s="1108" t="s">
        <v>588</v>
      </c>
      <c r="O73" s="641">
        <v>12265</v>
      </c>
      <c r="P73" s="724">
        <v>0</v>
      </c>
      <c r="Q73" s="724" t="s">
        <v>87</v>
      </c>
      <c r="R73" s="724" t="s">
        <v>87</v>
      </c>
      <c r="S73" s="733" t="s">
        <v>87</v>
      </c>
      <c r="T73" s="1029"/>
      <c r="U73" s="1029"/>
      <c r="V73" s="1029"/>
    </row>
    <row r="74" spans="1:22" s="4" customFormat="1" ht="24" x14ac:dyDescent="0.15">
      <c r="A74" s="768"/>
      <c r="B74" s="766" t="s">
        <v>59</v>
      </c>
      <c r="C74" s="251" t="s">
        <v>225</v>
      </c>
      <c r="D74" s="1059" t="s">
        <v>330</v>
      </c>
      <c r="E74" s="1155" t="s">
        <v>930</v>
      </c>
      <c r="F74" s="1155" t="s">
        <v>931</v>
      </c>
      <c r="G74" s="1155" t="s">
        <v>576</v>
      </c>
      <c r="H74" s="1139" t="s">
        <v>576</v>
      </c>
      <c r="I74" s="1057" t="s">
        <v>87</v>
      </c>
      <c r="J74" s="661" t="s">
        <v>1075</v>
      </c>
      <c r="K74" s="1005">
        <v>0</v>
      </c>
      <c r="L74" s="1066" t="s">
        <v>569</v>
      </c>
      <c r="M74" s="268" t="s">
        <v>194</v>
      </c>
      <c r="N74" s="1067" t="s">
        <v>566</v>
      </c>
      <c r="O74" s="738">
        <v>10833</v>
      </c>
      <c r="P74" s="728">
        <v>0</v>
      </c>
      <c r="Q74" s="728" t="s">
        <v>87</v>
      </c>
      <c r="R74" s="728" t="s">
        <v>87</v>
      </c>
      <c r="S74" s="726" t="s">
        <v>87</v>
      </c>
      <c r="T74" s="1029"/>
      <c r="U74" s="1029"/>
      <c r="V74" s="1029"/>
    </row>
    <row r="75" spans="1:22" s="4" customFormat="1" ht="18" customHeight="1" x14ac:dyDescent="0.15">
      <c r="A75" s="768"/>
      <c r="B75" s="765" t="s">
        <v>60</v>
      </c>
      <c r="C75" s="252" t="s">
        <v>185</v>
      </c>
      <c r="D75" s="1129" t="s">
        <v>330</v>
      </c>
      <c r="E75" s="1156" t="s">
        <v>930</v>
      </c>
      <c r="F75" s="1156" t="s">
        <v>931</v>
      </c>
      <c r="G75" s="1156" t="s">
        <v>576</v>
      </c>
      <c r="H75" s="1118" t="s">
        <v>576</v>
      </c>
      <c r="I75" s="1056" t="s">
        <v>87</v>
      </c>
      <c r="J75" s="524" t="s">
        <v>1076</v>
      </c>
      <c r="K75" s="1004">
        <v>0</v>
      </c>
      <c r="L75" s="1096" t="s">
        <v>565</v>
      </c>
      <c r="M75" s="735" t="s">
        <v>194</v>
      </c>
      <c r="N75" s="1106" t="s">
        <v>586</v>
      </c>
      <c r="O75" s="641">
        <v>5735</v>
      </c>
      <c r="P75" s="724">
        <v>0</v>
      </c>
      <c r="Q75" s="724" t="s">
        <v>87</v>
      </c>
      <c r="R75" s="724" t="s">
        <v>87</v>
      </c>
      <c r="S75" s="733" t="s">
        <v>87</v>
      </c>
      <c r="T75" s="1029"/>
      <c r="U75" s="1029"/>
      <c r="V75" s="1029"/>
    </row>
    <row r="76" spans="1:22" s="4" customFormat="1" ht="18" customHeight="1" x14ac:dyDescent="0.15">
      <c r="A76" s="768"/>
      <c r="B76" s="514" t="s">
        <v>514</v>
      </c>
      <c r="C76" s="572" t="s">
        <v>515</v>
      </c>
      <c r="D76" s="1145" t="s">
        <v>87</v>
      </c>
      <c r="E76" s="1157" t="s">
        <v>930</v>
      </c>
      <c r="F76" s="1158" t="s">
        <v>931</v>
      </c>
      <c r="G76" s="1158" t="s">
        <v>576</v>
      </c>
      <c r="H76" s="1148" t="s">
        <v>576</v>
      </c>
      <c r="I76" s="1145" t="s">
        <v>945</v>
      </c>
      <c r="J76" s="1149" t="s">
        <v>816</v>
      </c>
      <c r="K76" s="1012">
        <v>0</v>
      </c>
      <c r="L76" s="1064" t="s">
        <v>569</v>
      </c>
      <c r="M76" s="517" t="s">
        <v>205</v>
      </c>
      <c r="N76" s="1065" t="s">
        <v>566</v>
      </c>
      <c r="O76" s="642">
        <v>1340</v>
      </c>
      <c r="P76" s="722">
        <v>4</v>
      </c>
      <c r="Q76" s="722" t="s">
        <v>87</v>
      </c>
      <c r="R76" s="722" t="s">
        <v>87</v>
      </c>
      <c r="S76" s="731" t="s">
        <v>87</v>
      </c>
      <c r="T76" s="1029"/>
      <c r="U76" s="1029"/>
      <c r="V76" s="1029"/>
    </row>
    <row r="77" spans="1:22" s="4" customFormat="1" ht="18" customHeight="1" x14ac:dyDescent="0.15">
      <c r="A77" s="768"/>
      <c r="B77" s="765" t="s">
        <v>61</v>
      </c>
      <c r="C77" s="523" t="s">
        <v>218</v>
      </c>
      <c r="D77" s="1129" t="s">
        <v>940</v>
      </c>
      <c r="E77" s="1140" t="s">
        <v>930</v>
      </c>
      <c r="F77" s="1140" t="s">
        <v>931</v>
      </c>
      <c r="G77" s="1140" t="s">
        <v>576</v>
      </c>
      <c r="H77" s="1144" t="s">
        <v>576</v>
      </c>
      <c r="I77" s="1061" t="s">
        <v>87</v>
      </c>
      <c r="J77" s="1147" t="s">
        <v>576</v>
      </c>
      <c r="K77" s="1004">
        <v>0</v>
      </c>
      <c r="L77" s="1096" t="s">
        <v>569</v>
      </c>
      <c r="M77" s="735" t="s">
        <v>194</v>
      </c>
      <c r="N77" s="1106" t="s">
        <v>566</v>
      </c>
      <c r="O77" s="641">
        <v>4406</v>
      </c>
      <c r="P77" s="724">
        <v>0</v>
      </c>
      <c r="Q77" s="724" t="s">
        <v>87</v>
      </c>
      <c r="R77" s="724" t="s">
        <v>87</v>
      </c>
      <c r="S77" s="733" t="s">
        <v>87</v>
      </c>
      <c r="T77" s="1029"/>
      <c r="U77" s="1029"/>
      <c r="V77" s="1029"/>
    </row>
    <row r="78" spans="1:22" s="4" customFormat="1" ht="18" customHeight="1" x14ac:dyDescent="0.15">
      <c r="A78" s="768"/>
      <c r="B78" s="1256" t="s">
        <v>62</v>
      </c>
      <c r="C78" s="518" t="s">
        <v>51</v>
      </c>
      <c r="D78" s="1522" t="s">
        <v>330</v>
      </c>
      <c r="E78" s="1519" t="s">
        <v>930</v>
      </c>
      <c r="F78" s="1525" t="s">
        <v>931</v>
      </c>
      <c r="G78" s="1528" t="s">
        <v>576</v>
      </c>
      <c r="H78" s="1529"/>
      <c r="I78" s="1546" t="s">
        <v>1099</v>
      </c>
      <c r="J78" s="1543" t="s">
        <v>1098</v>
      </c>
      <c r="K78" s="1013">
        <v>0</v>
      </c>
      <c r="L78" s="1540" t="s">
        <v>569</v>
      </c>
      <c r="M78" s="1537" t="s">
        <v>194</v>
      </c>
      <c r="N78" s="1534" t="s">
        <v>566</v>
      </c>
      <c r="O78" s="1295">
        <v>12845</v>
      </c>
      <c r="P78" s="519">
        <v>0</v>
      </c>
      <c r="Q78" s="1504" t="s">
        <v>87</v>
      </c>
      <c r="R78" s="1504" t="s">
        <v>87</v>
      </c>
      <c r="S78" s="1501" t="s">
        <v>87</v>
      </c>
      <c r="T78" s="1029"/>
      <c r="U78" s="1029"/>
      <c r="V78" s="1029"/>
    </row>
    <row r="79" spans="1:22" s="4" customFormat="1" ht="18" customHeight="1" x14ac:dyDescent="0.15">
      <c r="A79" s="768"/>
      <c r="B79" s="1257"/>
      <c r="C79" s="520" t="s">
        <v>186</v>
      </c>
      <c r="D79" s="1523"/>
      <c r="E79" s="1520"/>
      <c r="F79" s="1526"/>
      <c r="G79" s="1530"/>
      <c r="H79" s="1531"/>
      <c r="I79" s="1547"/>
      <c r="J79" s="1544"/>
      <c r="K79" s="1014">
        <v>0</v>
      </c>
      <c r="L79" s="1541"/>
      <c r="M79" s="1538"/>
      <c r="N79" s="1535"/>
      <c r="O79" s="1296"/>
      <c r="P79" s="867">
        <v>0</v>
      </c>
      <c r="Q79" s="1505"/>
      <c r="R79" s="1505"/>
      <c r="S79" s="1502"/>
      <c r="T79" s="1029"/>
      <c r="U79" s="1029"/>
      <c r="V79" s="1029"/>
    </row>
    <row r="80" spans="1:22" s="4" customFormat="1" ht="18" customHeight="1" x14ac:dyDescent="0.15">
      <c r="A80" s="768"/>
      <c r="B80" s="1257"/>
      <c r="C80" s="521" t="s">
        <v>219</v>
      </c>
      <c r="D80" s="1524"/>
      <c r="E80" s="1521"/>
      <c r="F80" s="1527"/>
      <c r="G80" s="1532"/>
      <c r="H80" s="1533"/>
      <c r="I80" s="1548"/>
      <c r="J80" s="1545"/>
      <c r="K80" s="1015">
        <v>0</v>
      </c>
      <c r="L80" s="1542"/>
      <c r="M80" s="1539"/>
      <c r="N80" s="1536"/>
      <c r="O80" s="1296"/>
      <c r="P80" s="522">
        <v>0</v>
      </c>
      <c r="Q80" s="1506"/>
      <c r="R80" s="1506"/>
      <c r="S80" s="1503"/>
      <c r="T80" s="1029"/>
      <c r="U80" s="1029"/>
      <c r="V80" s="1029"/>
    </row>
    <row r="81" spans="1:22" s="4" customFormat="1" ht="18" customHeight="1" x14ac:dyDescent="0.15">
      <c r="A81" s="768"/>
      <c r="B81" s="1257"/>
      <c r="C81" s="515" t="s">
        <v>215</v>
      </c>
      <c r="D81" s="1310"/>
      <c r="E81" s="1311"/>
      <c r="F81" s="1311"/>
      <c r="G81" s="1311"/>
      <c r="H81" s="1311"/>
      <c r="I81" s="1311"/>
      <c r="J81" s="1311"/>
      <c r="K81" s="1311"/>
      <c r="L81" s="1311"/>
      <c r="M81" s="1311"/>
      <c r="N81" s="1312"/>
      <c r="O81" s="1297"/>
      <c r="P81" s="723">
        <v>0</v>
      </c>
      <c r="Q81" s="723">
        <v>0</v>
      </c>
      <c r="R81" s="723">
        <v>0</v>
      </c>
      <c r="S81" s="856"/>
      <c r="T81" s="1029"/>
      <c r="U81" s="1029"/>
      <c r="V81" s="1029"/>
    </row>
    <row r="82" spans="1:22" s="4" customFormat="1" ht="18" customHeight="1" x14ac:dyDescent="0.15">
      <c r="A82" s="768"/>
      <c r="B82" s="1250" t="s">
        <v>93</v>
      </c>
      <c r="C82" s="525" t="s">
        <v>149</v>
      </c>
      <c r="D82" s="1515" t="s">
        <v>330</v>
      </c>
      <c r="E82" s="1517" t="s">
        <v>930</v>
      </c>
      <c r="F82" s="1511" t="s">
        <v>931</v>
      </c>
      <c r="G82" s="1511" t="s">
        <v>576</v>
      </c>
      <c r="H82" s="1509" t="s">
        <v>576</v>
      </c>
      <c r="I82" s="1507" t="s">
        <v>943</v>
      </c>
      <c r="J82" s="1513" t="s">
        <v>1106</v>
      </c>
      <c r="K82" s="1016">
        <v>0</v>
      </c>
      <c r="L82" s="1343" t="s">
        <v>569</v>
      </c>
      <c r="M82" s="1345" t="s">
        <v>194</v>
      </c>
      <c r="N82" s="1347" t="s">
        <v>566</v>
      </c>
      <c r="O82" s="1298">
        <v>10347</v>
      </c>
      <c r="P82" s="276">
        <v>0</v>
      </c>
      <c r="Q82" s="276">
        <v>1</v>
      </c>
      <c r="R82" s="276">
        <v>10</v>
      </c>
      <c r="S82" s="282" t="s">
        <v>1100</v>
      </c>
      <c r="T82" s="1029"/>
      <c r="U82" s="1029"/>
      <c r="V82" s="1029"/>
    </row>
    <row r="83" spans="1:22" s="4" customFormat="1" ht="18" customHeight="1" x14ac:dyDescent="0.15">
      <c r="A83" s="768"/>
      <c r="B83" s="1251"/>
      <c r="C83" s="526" t="s">
        <v>150</v>
      </c>
      <c r="D83" s="1516"/>
      <c r="E83" s="1518"/>
      <c r="F83" s="1512"/>
      <c r="G83" s="1512"/>
      <c r="H83" s="1510"/>
      <c r="I83" s="1508"/>
      <c r="J83" s="1514"/>
      <c r="K83" s="1017">
        <v>0</v>
      </c>
      <c r="L83" s="1392"/>
      <c r="M83" s="1394"/>
      <c r="N83" s="1396"/>
      <c r="O83" s="1299"/>
      <c r="P83" s="640">
        <v>0</v>
      </c>
      <c r="Q83" s="640" t="s">
        <v>87</v>
      </c>
      <c r="R83" s="640" t="s">
        <v>87</v>
      </c>
      <c r="S83" s="822" t="s">
        <v>87</v>
      </c>
      <c r="T83" s="1029"/>
      <c r="U83" s="1029"/>
      <c r="V83" s="1029"/>
    </row>
    <row r="84" spans="1:22" s="4" customFormat="1" ht="18" customHeight="1" x14ac:dyDescent="0.15">
      <c r="A84" s="768"/>
      <c r="B84" s="1251"/>
      <c r="C84" s="252" t="s">
        <v>215</v>
      </c>
      <c r="D84" s="1304"/>
      <c r="E84" s="1305"/>
      <c r="F84" s="1305"/>
      <c r="G84" s="1305"/>
      <c r="H84" s="1305"/>
      <c r="I84" s="1305"/>
      <c r="J84" s="1305"/>
      <c r="K84" s="1305"/>
      <c r="L84" s="1305"/>
      <c r="M84" s="1305"/>
      <c r="N84" s="1306"/>
      <c r="O84" s="1300"/>
      <c r="P84" s="727">
        <v>0</v>
      </c>
      <c r="Q84" s="727">
        <v>1</v>
      </c>
      <c r="R84" s="727">
        <v>10</v>
      </c>
      <c r="S84" s="786"/>
      <c r="T84" s="1029"/>
      <c r="U84" s="1029"/>
      <c r="V84" s="1029"/>
    </row>
    <row r="85" spans="1:22" s="4" customFormat="1" ht="24" customHeight="1" x14ac:dyDescent="0.15">
      <c r="A85" s="768"/>
      <c r="B85" s="514" t="s">
        <v>31</v>
      </c>
      <c r="C85" s="515" t="s">
        <v>4</v>
      </c>
      <c r="D85" s="1141" t="s">
        <v>330</v>
      </c>
      <c r="E85" s="1159" t="s">
        <v>930</v>
      </c>
      <c r="F85" s="1159" t="s">
        <v>931</v>
      </c>
      <c r="G85" s="1160" t="s">
        <v>941</v>
      </c>
      <c r="H85" s="1146" t="s">
        <v>576</v>
      </c>
      <c r="I85" s="1051" t="s">
        <v>934</v>
      </c>
      <c r="J85" s="991" t="s">
        <v>1077</v>
      </c>
      <c r="K85" s="1012">
        <v>0</v>
      </c>
      <c r="L85" s="1064" t="s">
        <v>569</v>
      </c>
      <c r="M85" s="517" t="s">
        <v>194</v>
      </c>
      <c r="N85" s="1065" t="s">
        <v>566</v>
      </c>
      <c r="O85" s="642" t="s">
        <v>23</v>
      </c>
      <c r="P85" s="722">
        <v>0</v>
      </c>
      <c r="Q85" s="722" t="s">
        <v>87</v>
      </c>
      <c r="R85" s="722" t="s">
        <v>87</v>
      </c>
      <c r="S85" s="731" t="s">
        <v>87</v>
      </c>
      <c r="T85" s="1029"/>
      <c r="U85" s="1029"/>
      <c r="V85" s="1029"/>
    </row>
    <row r="86" spans="1:22" s="4" customFormat="1" ht="24" customHeight="1" thickBot="1" x14ac:dyDescent="0.2">
      <c r="A86" s="768"/>
      <c r="B86" s="508" t="s">
        <v>31</v>
      </c>
      <c r="C86" s="769" t="s">
        <v>5</v>
      </c>
      <c r="D86" s="1498" t="s">
        <v>1101</v>
      </c>
      <c r="E86" s="1499"/>
      <c r="F86" s="1499"/>
      <c r="G86" s="1499"/>
      <c r="H86" s="1500"/>
      <c r="I86" s="776" t="s">
        <v>87</v>
      </c>
      <c r="J86" s="662" t="s">
        <v>1078</v>
      </c>
      <c r="K86" s="1018">
        <v>0</v>
      </c>
      <c r="L86" s="1097" t="s">
        <v>569</v>
      </c>
      <c r="M86" s="528" t="s">
        <v>194</v>
      </c>
      <c r="N86" s="1109" t="s">
        <v>765</v>
      </c>
      <c r="O86" s="953" t="s">
        <v>87</v>
      </c>
      <c r="P86" s="530">
        <v>0</v>
      </c>
      <c r="Q86" s="530" t="s">
        <v>87</v>
      </c>
      <c r="R86" s="530" t="s">
        <v>87</v>
      </c>
      <c r="S86" s="531" t="s">
        <v>87</v>
      </c>
      <c r="T86" s="1029"/>
      <c r="U86" s="1029"/>
      <c r="V86" s="1029"/>
    </row>
    <row r="87" spans="1:22" ht="16.5" customHeight="1" x14ac:dyDescent="0.15">
      <c r="A87" s="14"/>
      <c r="B87" s="65" t="s">
        <v>851</v>
      </c>
      <c r="C87" s="65"/>
      <c r="H87" s="20"/>
      <c r="I87" s="1062"/>
      <c r="J87" s="992"/>
      <c r="K87" s="1019"/>
      <c r="L87" s="1098"/>
      <c r="N87" s="1098"/>
      <c r="O87" s="56"/>
      <c r="P87" s="57"/>
      <c r="Q87" s="57"/>
      <c r="R87" s="57"/>
      <c r="S87" s="20"/>
    </row>
    <row r="88" spans="1:22" x14ac:dyDescent="0.15">
      <c r="B88" s="10" t="s">
        <v>855</v>
      </c>
      <c r="N88" s="1098"/>
      <c r="O88" s="56"/>
      <c r="P88" s="57"/>
    </row>
    <row r="89" spans="1:22" x14ac:dyDescent="0.15">
      <c r="B89" s="10"/>
      <c r="L89" s="1098"/>
      <c r="N89" s="1098"/>
      <c r="O89" s="56"/>
      <c r="P89" s="57"/>
    </row>
  </sheetData>
  <mergeCells count="214">
    <mergeCell ref="D86:H86"/>
    <mergeCell ref="S78:S80"/>
    <mergeCell ref="R78:R80"/>
    <mergeCell ref="Q78:Q80"/>
    <mergeCell ref="I82:I83"/>
    <mergeCell ref="H82:H83"/>
    <mergeCell ref="G82:G83"/>
    <mergeCell ref="N82:N83"/>
    <mergeCell ref="M82:M83"/>
    <mergeCell ref="L82:L83"/>
    <mergeCell ref="J82:J83"/>
    <mergeCell ref="F82:F83"/>
    <mergeCell ref="D82:D83"/>
    <mergeCell ref="E82:E83"/>
    <mergeCell ref="E78:E80"/>
    <mergeCell ref="D78:D80"/>
    <mergeCell ref="F78:F80"/>
    <mergeCell ref="G78:H80"/>
    <mergeCell ref="N78:N80"/>
    <mergeCell ref="M78:M80"/>
    <mergeCell ref="L78:L80"/>
    <mergeCell ref="J78:J80"/>
    <mergeCell ref="I78:I80"/>
    <mergeCell ref="D84:N84"/>
    <mergeCell ref="J64:J65"/>
    <mergeCell ref="J67:J68"/>
    <mergeCell ref="D67:D68"/>
    <mergeCell ref="L67:L68"/>
    <mergeCell ref="M67:M68"/>
    <mergeCell ref="N67:N68"/>
    <mergeCell ref="S63:S65"/>
    <mergeCell ref="R63:R65"/>
    <mergeCell ref="Q63:Q65"/>
    <mergeCell ref="S67:S68"/>
    <mergeCell ref="R67:R68"/>
    <mergeCell ref="Q67:Q68"/>
    <mergeCell ref="I67:I68"/>
    <mergeCell ref="D63:D65"/>
    <mergeCell ref="E63:E65"/>
    <mergeCell ref="F63:H65"/>
    <mergeCell ref="I64:I65"/>
    <mergeCell ref="D81:N81"/>
    <mergeCell ref="O28:O31"/>
    <mergeCell ref="O35:O38"/>
    <mergeCell ref="O39:O42"/>
    <mergeCell ref="O43:O47"/>
    <mergeCell ref="O82:O84"/>
    <mergeCell ref="O48:O55"/>
    <mergeCell ref="O56:O62"/>
    <mergeCell ref="O63:O66"/>
    <mergeCell ref="O67:O69"/>
    <mergeCell ref="O78:O81"/>
    <mergeCell ref="D42:N42"/>
    <mergeCell ref="D38:N38"/>
    <mergeCell ref="D55:N55"/>
    <mergeCell ref="D62:N62"/>
    <mergeCell ref="E67:E68"/>
    <mergeCell ref="F67:F68"/>
    <mergeCell ref="G67:G68"/>
    <mergeCell ref="H67:H68"/>
    <mergeCell ref="J59:J60"/>
    <mergeCell ref="L63:L64"/>
    <mergeCell ref="M63:M64"/>
    <mergeCell ref="N63:N64"/>
    <mergeCell ref="J43:J46"/>
    <mergeCell ref="D47:N47"/>
    <mergeCell ref="I18:I19"/>
    <mergeCell ref="D22:D24"/>
    <mergeCell ref="E22:E24"/>
    <mergeCell ref="I21:I24"/>
    <mergeCell ref="J22:J24"/>
    <mergeCell ref="D35:D37"/>
    <mergeCell ref="E35:E37"/>
    <mergeCell ref="F35:H37"/>
    <mergeCell ref="D18:D19"/>
    <mergeCell ref="E14:E19"/>
    <mergeCell ref="F14:H19"/>
    <mergeCell ref="I14:I17"/>
    <mergeCell ref="J14:J19"/>
    <mergeCell ref="L14:L17"/>
    <mergeCell ref="M14:M17"/>
    <mergeCell ref="N14:N17"/>
    <mergeCell ref="L18:L19"/>
    <mergeCell ref="M18:M19"/>
    <mergeCell ref="N18:N19"/>
    <mergeCell ref="A1:A2"/>
    <mergeCell ref="B1:B2"/>
    <mergeCell ref="C1:C2"/>
    <mergeCell ref="D1:N1"/>
    <mergeCell ref="B4:B13"/>
    <mergeCell ref="A8:A9"/>
    <mergeCell ref="D4:D6"/>
    <mergeCell ref="D9:D12"/>
    <mergeCell ref="E8:E12"/>
    <mergeCell ref="F8:H12"/>
    <mergeCell ref="E4:E6"/>
    <mergeCell ref="J5:J6"/>
    <mergeCell ref="J9:J12"/>
    <mergeCell ref="Q1:S1"/>
    <mergeCell ref="D2:J2"/>
    <mergeCell ref="L2:N2"/>
    <mergeCell ref="B82:B84"/>
    <mergeCell ref="B21:B25"/>
    <mergeCell ref="B28:B31"/>
    <mergeCell ref="B35:B38"/>
    <mergeCell ref="B39:B42"/>
    <mergeCell ref="B43:B47"/>
    <mergeCell ref="B48:B55"/>
    <mergeCell ref="B56:B62"/>
    <mergeCell ref="B63:B66"/>
    <mergeCell ref="B67:B69"/>
    <mergeCell ref="B78:B81"/>
    <mergeCell ref="O1:O2"/>
    <mergeCell ref="P1:P2"/>
    <mergeCell ref="O4:O13"/>
    <mergeCell ref="D13:N13"/>
    <mergeCell ref="D31:N31"/>
    <mergeCell ref="B14:B20"/>
    <mergeCell ref="D69:N69"/>
    <mergeCell ref="D66:N66"/>
    <mergeCell ref="S5:S12"/>
    <mergeCell ref="D14:D17"/>
    <mergeCell ref="Q15:Q19"/>
    <mergeCell ref="R15:R19"/>
    <mergeCell ref="S15:S19"/>
    <mergeCell ref="L6:L11"/>
    <mergeCell ref="M6:M11"/>
    <mergeCell ref="N6:N11"/>
    <mergeCell ref="Q5:Q12"/>
    <mergeCell ref="R5:R12"/>
    <mergeCell ref="F4:H6"/>
    <mergeCell ref="I5:I6"/>
    <mergeCell ref="I8:I12"/>
    <mergeCell ref="O14:O20"/>
    <mergeCell ref="D20:N20"/>
    <mergeCell ref="Q22:Q24"/>
    <mergeCell ref="R22:R24"/>
    <mergeCell ref="S22:S24"/>
    <mergeCell ref="F22:H24"/>
    <mergeCell ref="D28:D30"/>
    <mergeCell ref="E28:E30"/>
    <mergeCell ref="F28:H30"/>
    <mergeCell ref="I28:I30"/>
    <mergeCell ref="J28:J30"/>
    <mergeCell ref="L28:L29"/>
    <mergeCell ref="M28:M29"/>
    <mergeCell ref="N28:N29"/>
    <mergeCell ref="Q29:Q30"/>
    <mergeCell ref="R29:R30"/>
    <mergeCell ref="S29:S30"/>
    <mergeCell ref="O21:O25"/>
    <mergeCell ref="D25:N25"/>
    <mergeCell ref="Q36:Q37"/>
    <mergeCell ref="R36:R37"/>
    <mergeCell ref="S35:S37"/>
    <mergeCell ref="D39:D41"/>
    <mergeCell ref="E39:E41"/>
    <mergeCell ref="F39:H41"/>
    <mergeCell ref="I39:I41"/>
    <mergeCell ref="J40:J41"/>
    <mergeCell ref="L40:L41"/>
    <mergeCell ref="M40:M41"/>
    <mergeCell ref="N40:N41"/>
    <mergeCell ref="Q40:Q41"/>
    <mergeCell ref="R40:R41"/>
    <mergeCell ref="S40:S41"/>
    <mergeCell ref="I35:I37"/>
    <mergeCell ref="J35:J37"/>
    <mergeCell ref="L35:L37"/>
    <mergeCell ref="M35:M37"/>
    <mergeCell ref="N35:N37"/>
    <mergeCell ref="S43:S46"/>
    <mergeCell ref="D52:D54"/>
    <mergeCell ref="E48:E54"/>
    <mergeCell ref="F48:H54"/>
    <mergeCell ref="I48:I54"/>
    <mergeCell ref="J50:J54"/>
    <mergeCell ref="L49:L52"/>
    <mergeCell ref="M49:M52"/>
    <mergeCell ref="N49:N52"/>
    <mergeCell ref="L53:L54"/>
    <mergeCell ref="M53:M54"/>
    <mergeCell ref="N53:N54"/>
    <mergeCell ref="Q49:Q54"/>
    <mergeCell ref="R49:R54"/>
    <mergeCell ref="S49:S54"/>
    <mergeCell ref="L44:L46"/>
    <mergeCell ref="M44:M46"/>
    <mergeCell ref="N44:N46"/>
    <mergeCell ref="Q43:Q46"/>
    <mergeCell ref="R43:R46"/>
    <mergeCell ref="D43:D46"/>
    <mergeCell ref="E43:E46"/>
    <mergeCell ref="F43:H46"/>
    <mergeCell ref="I43:I46"/>
    <mergeCell ref="Q56:Q58"/>
    <mergeCell ref="R56:R58"/>
    <mergeCell ref="S56:S58"/>
    <mergeCell ref="Q60:Q61"/>
    <mergeCell ref="R60:R61"/>
    <mergeCell ref="S60:S61"/>
    <mergeCell ref="E56:E61"/>
    <mergeCell ref="F56:H61"/>
    <mergeCell ref="D56:D57"/>
    <mergeCell ref="I56:I57"/>
    <mergeCell ref="J56:J57"/>
    <mergeCell ref="D59:D60"/>
    <mergeCell ref="I59:I60"/>
    <mergeCell ref="L56:L57"/>
    <mergeCell ref="M56:M57"/>
    <mergeCell ref="N56:N57"/>
    <mergeCell ref="L59:L60"/>
    <mergeCell ref="M59:M60"/>
    <mergeCell ref="N59:N60"/>
  </mergeCells>
  <phoneticPr fontId="2"/>
  <conditionalFormatting sqref="L56:N56 J14:K14 I61 I58 I26:N26 E26:F26 D56:F56 D14:F14 K15:K19 L58:N59 L61:N61 D58:D59 D61">
    <cfRule type="cellIs" dxfId="10" priority="11" stopIfTrue="1" operator="equal">
      <formula>0</formula>
    </cfRule>
  </conditionalFormatting>
  <conditionalFormatting sqref="I4:N5 I21:N21 I34:N34 D34:F34 D21:F22 D4:F4 D7:F8 D9 I7:K8 K6:N6 J9:K9 K12:N12 K10:K11 J22:N22 K23:N24">
    <cfRule type="cellIs" dxfId="9" priority="12" stopIfTrue="1" operator="equal">
      <formula>0</formula>
    </cfRule>
  </conditionalFormatting>
  <conditionalFormatting sqref="L14:N14 L18:N18">
    <cfRule type="cellIs" dxfId="8" priority="10" stopIfTrue="1" operator="equal">
      <formula>0</formula>
    </cfRule>
  </conditionalFormatting>
  <conditionalFormatting sqref="I14">
    <cfRule type="cellIs" dxfId="7" priority="9" stopIfTrue="1" operator="equal">
      <formula>0</formula>
    </cfRule>
  </conditionalFormatting>
  <conditionalFormatting sqref="I27">
    <cfRule type="cellIs" dxfId="6" priority="8" stopIfTrue="1" operator="equal">
      <formula>0</formula>
    </cfRule>
  </conditionalFormatting>
  <conditionalFormatting sqref="I43 I39 I18">
    <cfRule type="cellIs" dxfId="5" priority="7" stopIfTrue="1" operator="equal">
      <formula>0</formula>
    </cfRule>
  </conditionalFormatting>
  <conditionalFormatting sqref="I85 I82 I78 I71 I59 I56">
    <cfRule type="cellIs" dxfId="4" priority="5" stopIfTrue="1" operator="equal">
      <formula>0</formula>
    </cfRule>
  </conditionalFormatting>
  <conditionalFormatting sqref="I72">
    <cfRule type="cellIs" dxfId="3" priority="4" stopIfTrue="1" operator="equal">
      <formula>0</formula>
    </cfRule>
  </conditionalFormatting>
  <conditionalFormatting sqref="D26 D18">
    <cfRule type="cellIs" dxfId="2" priority="3" stopIfTrue="1" operator="equal">
      <formula>0</formula>
    </cfRule>
  </conditionalFormatting>
  <conditionalFormatting sqref="G26:H26">
    <cfRule type="cellIs" dxfId="1" priority="1" stopIfTrue="1" operator="equal">
      <formula>0</formula>
    </cfRule>
  </conditionalFormatting>
  <conditionalFormatting sqref="G34:H34 G21:H21 G7:H7">
    <cfRule type="cellIs" dxfId="0" priority="2" stopIfTrue="1" operator="equal">
      <formula>0</formula>
    </cfRule>
  </conditionalFormatting>
  <printOptions horizontalCentered="1" verticalCentered="1"/>
  <pageMargins left="0.51181102362204722" right="0.23622047244094491" top="0.39370078740157483" bottom="0" header="0.19685039370078741" footer="0"/>
  <pageSetup paperSize="9" scale="54" orientation="portrait" r:id="rId1"/>
  <headerFooter alignWithMargins="0">
    <oddHeader>&amp;C&amp;"ＭＳ Ｐゴシック,太字"&amp;16&amp;A&amp;R&amp;9
公共図書館調査（２０２４年度）</oddHeader>
    <oddFooter>&amp;C--2--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1"/>
    <pageSetUpPr fitToPage="1"/>
  </sheetPr>
  <dimension ref="A1:AD92"/>
  <sheetViews>
    <sheetView showZeros="0" zoomScale="85" zoomScaleNormal="85" zoomScaleSheetLayoutView="100" workbookViewId="0">
      <selection activeCell="B4" sqref="B4"/>
    </sheetView>
  </sheetViews>
  <sheetFormatPr defaultRowHeight="13.5" x14ac:dyDescent="0.15"/>
  <cols>
    <col min="1" max="1" width="3.375" style="5" customWidth="1"/>
    <col min="2" max="2" width="6.875" style="5" customWidth="1"/>
    <col min="3" max="3" width="5.375" style="11" customWidth="1"/>
    <col min="4" max="4" width="8.5" style="5" customWidth="1"/>
    <col min="5" max="5" width="7.375" style="5" customWidth="1"/>
    <col min="6" max="6" width="7.375" style="5" hidden="1" customWidth="1"/>
    <col min="7" max="7" width="10.375" style="5" customWidth="1"/>
    <col min="8" max="8" width="5.5" style="23" customWidth="1"/>
    <col min="9" max="9" width="8.625" style="764" customWidth="1"/>
    <col min="10" max="10" width="4.375" style="1023" customWidth="1"/>
    <col min="11" max="18" width="5.625" style="5" customWidth="1"/>
    <col min="19" max="19" width="5.625" style="21" customWidth="1"/>
    <col min="20" max="20" width="5.625" style="22" customWidth="1"/>
    <col min="21" max="21" width="5.625" style="5" customWidth="1"/>
    <col min="22" max="22" width="5.625" style="22" customWidth="1"/>
    <col min="23" max="23" width="8.75" style="19" customWidth="1"/>
    <col min="24" max="26" width="4.75" style="1163" customWidth="1"/>
    <col min="27" max="28" width="9" style="5"/>
    <col min="29" max="30" width="8.5" style="5" bestFit="1" customWidth="1"/>
    <col min="31" max="16384" width="9" style="5"/>
  </cols>
  <sheetData>
    <row r="1" spans="1:30" s="15" customFormat="1" ht="15.95" customHeight="1" x14ac:dyDescent="0.15">
      <c r="A1" s="1611" t="s">
        <v>26</v>
      </c>
      <c r="B1" s="1613" t="s">
        <v>137</v>
      </c>
      <c r="C1" s="1284" t="s">
        <v>222</v>
      </c>
      <c r="D1" s="1599" t="s">
        <v>142</v>
      </c>
      <c r="E1" s="1600"/>
      <c r="F1" s="948"/>
      <c r="G1" s="1616" t="s">
        <v>143</v>
      </c>
      <c r="H1" s="1616"/>
      <c r="I1" s="1616"/>
      <c r="J1" s="1616"/>
      <c r="K1" s="1617" t="s">
        <v>852</v>
      </c>
      <c r="L1" s="1618"/>
      <c r="M1" s="1618"/>
      <c r="N1" s="1618"/>
      <c r="O1" s="1618"/>
      <c r="P1" s="1618"/>
      <c r="Q1" s="1618"/>
      <c r="R1" s="1618"/>
      <c r="S1" s="1618"/>
      <c r="T1" s="1618"/>
      <c r="U1" s="1618"/>
      <c r="V1" s="1619"/>
      <c r="W1" s="1595" t="s">
        <v>220</v>
      </c>
      <c r="X1" s="947"/>
      <c r="Y1" s="947"/>
      <c r="Z1" s="947"/>
    </row>
    <row r="2" spans="1:30" s="15" customFormat="1" ht="15.95" customHeight="1" x14ac:dyDescent="0.15">
      <c r="A2" s="1611"/>
      <c r="B2" s="1614"/>
      <c r="C2" s="1598"/>
      <c r="D2" s="1623" t="s">
        <v>140</v>
      </c>
      <c r="E2" s="1621" t="s">
        <v>206</v>
      </c>
      <c r="F2" s="949"/>
      <c r="G2" s="1560" t="s">
        <v>141</v>
      </c>
      <c r="H2" s="1602" t="s">
        <v>24</v>
      </c>
      <c r="I2" s="1603"/>
      <c r="J2" s="1586" t="s">
        <v>25</v>
      </c>
      <c r="K2" s="1607" t="s">
        <v>66</v>
      </c>
      <c r="L2" s="1607"/>
      <c r="M2" s="1607" t="s">
        <v>209</v>
      </c>
      <c r="N2" s="1607"/>
      <c r="O2" s="1620" t="s">
        <v>65</v>
      </c>
      <c r="P2" s="1620"/>
      <c r="Q2" s="1620" t="s">
        <v>210</v>
      </c>
      <c r="R2" s="1620"/>
      <c r="S2" s="1620" t="s">
        <v>148</v>
      </c>
      <c r="T2" s="1620"/>
      <c r="U2" s="1608" t="s">
        <v>234</v>
      </c>
      <c r="V2" s="1608"/>
      <c r="W2" s="1596"/>
      <c r="X2" s="1162"/>
      <c r="Y2" s="1162"/>
      <c r="Z2" s="1162"/>
    </row>
    <row r="3" spans="1:30" ht="15.95" customHeight="1" thickBot="1" x14ac:dyDescent="0.2">
      <c r="A3" s="1612"/>
      <c r="B3" s="1615"/>
      <c r="C3" s="1285"/>
      <c r="D3" s="1624"/>
      <c r="E3" s="1622"/>
      <c r="F3" s="950"/>
      <c r="G3" s="1601"/>
      <c r="H3" s="1604"/>
      <c r="I3" s="1605"/>
      <c r="J3" s="1606"/>
      <c r="K3" s="197" t="s">
        <v>207</v>
      </c>
      <c r="L3" s="197" t="s">
        <v>208</v>
      </c>
      <c r="M3" s="197" t="s">
        <v>207</v>
      </c>
      <c r="N3" s="197" t="s">
        <v>208</v>
      </c>
      <c r="O3" s="197" t="s">
        <v>207</v>
      </c>
      <c r="P3" s="197" t="s">
        <v>208</v>
      </c>
      <c r="Q3" s="197" t="s">
        <v>207</v>
      </c>
      <c r="R3" s="197" t="s">
        <v>208</v>
      </c>
      <c r="S3" s="197" t="s">
        <v>207</v>
      </c>
      <c r="T3" s="197" t="s">
        <v>208</v>
      </c>
      <c r="U3" s="197" t="s">
        <v>207</v>
      </c>
      <c r="V3" s="197" t="s">
        <v>208</v>
      </c>
      <c r="W3" s="1597"/>
    </row>
    <row r="4" spans="1:30" s="4" customFormat="1" ht="15" customHeight="1" x14ac:dyDescent="0.15">
      <c r="A4" s="198"/>
      <c r="B4" s="200" t="s">
        <v>39</v>
      </c>
      <c r="C4" s="246" t="s">
        <v>6</v>
      </c>
      <c r="D4" s="744" t="s">
        <v>946</v>
      </c>
      <c r="E4" s="951">
        <v>18193</v>
      </c>
      <c r="F4" s="951"/>
      <c r="G4" s="313" t="s">
        <v>947</v>
      </c>
      <c r="H4" s="202" t="s">
        <v>273</v>
      </c>
      <c r="I4" s="744" t="s">
        <v>275</v>
      </c>
      <c r="J4" s="284" t="s">
        <v>277</v>
      </c>
      <c r="K4" s="285">
        <v>42</v>
      </c>
      <c r="L4" s="285">
        <v>28</v>
      </c>
      <c r="M4" s="285">
        <v>0</v>
      </c>
      <c r="N4" s="285">
        <v>0</v>
      </c>
      <c r="O4" s="285">
        <v>56.5</v>
      </c>
      <c r="P4" s="285">
        <v>32.4</v>
      </c>
      <c r="Q4" s="285">
        <v>0</v>
      </c>
      <c r="R4" s="285">
        <v>0</v>
      </c>
      <c r="S4" s="285">
        <v>0</v>
      </c>
      <c r="T4" s="285">
        <v>0</v>
      </c>
      <c r="U4" s="600">
        <v>98.5</v>
      </c>
      <c r="V4" s="600">
        <v>60.4</v>
      </c>
      <c r="W4" s="760" t="s">
        <v>402</v>
      </c>
      <c r="X4" s="1164"/>
      <c r="Y4" s="1164"/>
      <c r="Z4" s="1164"/>
      <c r="AC4" s="1181"/>
      <c r="AD4" s="1181"/>
    </row>
    <row r="5" spans="1:30" s="4" customFormat="1" ht="15" customHeight="1" x14ac:dyDescent="0.15">
      <c r="A5" s="37"/>
      <c r="B5" s="1625" t="s">
        <v>40</v>
      </c>
      <c r="C5" s="122" t="s">
        <v>10</v>
      </c>
      <c r="D5" s="394" t="s">
        <v>946</v>
      </c>
      <c r="E5" s="286">
        <v>6415</v>
      </c>
      <c r="F5" s="286"/>
      <c r="G5" s="314" t="s">
        <v>948</v>
      </c>
      <c r="H5" s="122" t="s">
        <v>273</v>
      </c>
      <c r="I5" s="394" t="s">
        <v>275</v>
      </c>
      <c r="J5" s="287" t="s">
        <v>277</v>
      </c>
      <c r="K5" s="288">
        <v>19</v>
      </c>
      <c r="L5" s="288">
        <v>16</v>
      </c>
      <c r="M5" s="288">
        <v>0</v>
      </c>
      <c r="N5" s="288">
        <v>0</v>
      </c>
      <c r="O5" s="288">
        <v>35.5</v>
      </c>
      <c r="P5" s="288">
        <v>25</v>
      </c>
      <c r="Q5" s="288">
        <v>7.4</v>
      </c>
      <c r="R5" s="288">
        <v>3.1</v>
      </c>
      <c r="S5" s="288">
        <v>0</v>
      </c>
      <c r="T5" s="288">
        <v>0</v>
      </c>
      <c r="U5" s="601">
        <v>61.9</v>
      </c>
      <c r="V5" s="601">
        <v>44.1</v>
      </c>
      <c r="W5" s="1022" t="s">
        <v>949</v>
      </c>
      <c r="X5" s="1164"/>
      <c r="Y5" s="1164"/>
      <c r="Z5" s="1164"/>
      <c r="AC5" s="1181"/>
      <c r="AD5" s="1181"/>
    </row>
    <row r="6" spans="1:30" s="4" customFormat="1" ht="15" customHeight="1" x14ac:dyDescent="0.15">
      <c r="A6" s="37"/>
      <c r="B6" s="1579"/>
      <c r="C6" s="123" t="s">
        <v>13</v>
      </c>
      <c r="D6" s="126" t="s">
        <v>950</v>
      </c>
      <c r="E6" s="130">
        <v>2599</v>
      </c>
      <c r="F6" s="130"/>
      <c r="G6" s="123" t="s">
        <v>951</v>
      </c>
      <c r="H6" s="123" t="s">
        <v>273</v>
      </c>
      <c r="I6" s="126" t="s">
        <v>275</v>
      </c>
      <c r="J6" s="127" t="s">
        <v>346</v>
      </c>
      <c r="K6" s="128">
        <v>7</v>
      </c>
      <c r="L6" s="128">
        <v>7</v>
      </c>
      <c r="M6" s="128">
        <v>0</v>
      </c>
      <c r="N6" s="128">
        <v>0</v>
      </c>
      <c r="O6" s="128">
        <v>15</v>
      </c>
      <c r="P6" s="128">
        <v>15</v>
      </c>
      <c r="Q6" s="128">
        <v>2.9</v>
      </c>
      <c r="R6" s="128">
        <v>0.2</v>
      </c>
      <c r="S6" s="128">
        <v>0</v>
      </c>
      <c r="T6" s="128">
        <v>0</v>
      </c>
      <c r="U6" s="602">
        <v>24.9</v>
      </c>
      <c r="V6" s="602">
        <v>22.2</v>
      </c>
      <c r="W6" s="129" t="s">
        <v>952</v>
      </c>
      <c r="X6" s="1164"/>
      <c r="Y6" s="1164"/>
      <c r="Z6" s="1164"/>
      <c r="AC6" s="1181"/>
      <c r="AD6" s="1181"/>
    </row>
    <row r="7" spans="1:30" s="4" customFormat="1" ht="15" customHeight="1" x14ac:dyDescent="0.15">
      <c r="A7" s="37"/>
      <c r="B7" s="1579"/>
      <c r="C7" s="123" t="s">
        <v>14</v>
      </c>
      <c r="D7" s="126" t="s">
        <v>950</v>
      </c>
      <c r="E7" s="130">
        <v>692</v>
      </c>
      <c r="F7" s="130"/>
      <c r="G7" s="123" t="s">
        <v>953</v>
      </c>
      <c r="H7" s="123" t="s">
        <v>273</v>
      </c>
      <c r="I7" s="126" t="s">
        <v>275</v>
      </c>
      <c r="J7" s="127" t="s">
        <v>346</v>
      </c>
      <c r="K7" s="128">
        <v>1</v>
      </c>
      <c r="L7" s="128">
        <v>1</v>
      </c>
      <c r="M7" s="128">
        <v>0</v>
      </c>
      <c r="N7" s="128">
        <v>0</v>
      </c>
      <c r="O7" s="128">
        <v>3</v>
      </c>
      <c r="P7" s="128">
        <v>3</v>
      </c>
      <c r="Q7" s="128">
        <v>1</v>
      </c>
      <c r="R7" s="128">
        <v>0</v>
      </c>
      <c r="S7" s="128">
        <v>0</v>
      </c>
      <c r="T7" s="128">
        <v>0</v>
      </c>
      <c r="U7" s="602">
        <v>5</v>
      </c>
      <c r="V7" s="602">
        <v>4</v>
      </c>
      <c r="W7" s="129" t="s">
        <v>954</v>
      </c>
      <c r="X7" s="1164"/>
      <c r="Y7" s="1164"/>
      <c r="Z7" s="1164"/>
      <c r="AC7" s="1181"/>
      <c r="AD7" s="1181"/>
    </row>
    <row r="8" spans="1:30" s="4" customFormat="1" ht="15" customHeight="1" x14ac:dyDescent="0.15">
      <c r="A8" s="37"/>
      <c r="B8" s="1579"/>
      <c r="C8" s="123" t="s">
        <v>11</v>
      </c>
      <c r="D8" s="126" t="s">
        <v>950</v>
      </c>
      <c r="E8" s="130">
        <v>39</v>
      </c>
      <c r="F8" s="130"/>
      <c r="G8" s="123" t="s">
        <v>955</v>
      </c>
      <c r="H8" s="123" t="s">
        <v>956</v>
      </c>
      <c r="I8" s="126" t="s">
        <v>957</v>
      </c>
      <c r="J8" s="127" t="s">
        <v>277</v>
      </c>
      <c r="K8" s="128">
        <v>0</v>
      </c>
      <c r="L8" s="128">
        <v>0</v>
      </c>
      <c r="M8" s="128">
        <v>0</v>
      </c>
      <c r="N8" s="128">
        <v>0</v>
      </c>
      <c r="O8" s="128">
        <v>0</v>
      </c>
      <c r="P8" s="128">
        <v>0</v>
      </c>
      <c r="Q8" s="128">
        <v>0.5</v>
      </c>
      <c r="R8" s="128">
        <v>0</v>
      </c>
      <c r="S8" s="128">
        <v>0</v>
      </c>
      <c r="T8" s="128">
        <v>0</v>
      </c>
      <c r="U8" s="602">
        <v>0.5</v>
      </c>
      <c r="V8" s="602">
        <v>0</v>
      </c>
      <c r="W8" s="129" t="s">
        <v>958</v>
      </c>
      <c r="X8" s="1164"/>
      <c r="Y8" s="1164"/>
      <c r="Z8" s="1164"/>
      <c r="AC8" s="1181"/>
      <c r="AD8" s="1181"/>
    </row>
    <row r="9" spans="1:30" s="4" customFormat="1" ht="15" customHeight="1" x14ac:dyDescent="0.15">
      <c r="A9" s="37"/>
      <c r="B9" s="1579"/>
      <c r="C9" s="123" t="s">
        <v>12</v>
      </c>
      <c r="D9" s="126" t="s">
        <v>950</v>
      </c>
      <c r="E9" s="130">
        <v>66</v>
      </c>
      <c r="F9" s="130"/>
      <c r="G9" s="123" t="s">
        <v>959</v>
      </c>
      <c r="H9" s="123" t="s">
        <v>273</v>
      </c>
      <c r="I9" s="126" t="s">
        <v>960</v>
      </c>
      <c r="J9" s="127" t="s">
        <v>346</v>
      </c>
      <c r="K9" s="128">
        <v>0</v>
      </c>
      <c r="L9" s="128">
        <v>0</v>
      </c>
      <c r="M9" s="128">
        <v>0</v>
      </c>
      <c r="N9" s="128">
        <v>0</v>
      </c>
      <c r="O9" s="128">
        <v>4</v>
      </c>
      <c r="P9" s="128">
        <v>4</v>
      </c>
      <c r="Q9" s="128">
        <v>1.1000000000000001</v>
      </c>
      <c r="R9" s="128">
        <v>0.4</v>
      </c>
      <c r="S9" s="128">
        <v>0</v>
      </c>
      <c r="T9" s="128">
        <v>0</v>
      </c>
      <c r="U9" s="602">
        <v>5.0999999999999996</v>
      </c>
      <c r="V9" s="602">
        <v>4.4000000000000004</v>
      </c>
      <c r="W9" s="129" t="s">
        <v>961</v>
      </c>
      <c r="X9" s="1164"/>
      <c r="Y9" s="1164"/>
      <c r="Z9" s="1164"/>
      <c r="AC9" s="1181"/>
      <c r="AD9" s="1181"/>
    </row>
    <row r="10" spans="1:30" s="4" customFormat="1" ht="15" customHeight="1" x14ac:dyDescent="0.15">
      <c r="A10" s="37"/>
      <c r="B10" s="1579"/>
      <c r="C10" s="123" t="s">
        <v>256</v>
      </c>
      <c r="D10" s="126" t="s">
        <v>950</v>
      </c>
      <c r="E10" s="130">
        <v>458</v>
      </c>
      <c r="F10" s="130"/>
      <c r="G10" s="123" t="s">
        <v>962</v>
      </c>
      <c r="H10" s="123" t="s">
        <v>956</v>
      </c>
      <c r="I10" s="126" t="s">
        <v>957</v>
      </c>
      <c r="J10" s="127" t="s">
        <v>277</v>
      </c>
      <c r="K10" s="128">
        <v>0</v>
      </c>
      <c r="L10" s="128">
        <v>0</v>
      </c>
      <c r="M10" s="128">
        <v>0</v>
      </c>
      <c r="N10" s="128">
        <v>0</v>
      </c>
      <c r="O10" s="128">
        <v>2</v>
      </c>
      <c r="P10" s="128">
        <v>2</v>
      </c>
      <c r="Q10" s="128">
        <v>0.6</v>
      </c>
      <c r="R10" s="128">
        <v>0.3</v>
      </c>
      <c r="S10" s="128">
        <v>0</v>
      </c>
      <c r="T10" s="128">
        <v>0</v>
      </c>
      <c r="U10" s="602">
        <v>2.6</v>
      </c>
      <c r="V10" s="602">
        <v>2.2999999999999998</v>
      </c>
      <c r="W10" s="129" t="s">
        <v>963</v>
      </c>
      <c r="X10" s="1164"/>
      <c r="Y10" s="1164"/>
      <c r="Z10" s="1164"/>
      <c r="AC10" s="1181"/>
      <c r="AD10" s="1181"/>
    </row>
    <row r="11" spans="1:30" s="4" customFormat="1" ht="15" customHeight="1" x14ac:dyDescent="0.15">
      <c r="A11" s="37"/>
      <c r="B11" s="1579"/>
      <c r="C11" s="123" t="s">
        <v>255</v>
      </c>
      <c r="D11" s="126" t="s">
        <v>950</v>
      </c>
      <c r="E11" s="130">
        <v>472</v>
      </c>
      <c r="F11" s="130"/>
      <c r="G11" s="123" t="s">
        <v>964</v>
      </c>
      <c r="H11" s="123" t="s">
        <v>956</v>
      </c>
      <c r="I11" s="126" t="s">
        <v>275</v>
      </c>
      <c r="J11" s="127" t="s">
        <v>277</v>
      </c>
      <c r="K11" s="128">
        <v>0</v>
      </c>
      <c r="L11" s="128">
        <v>0</v>
      </c>
      <c r="M11" s="128">
        <v>0</v>
      </c>
      <c r="N11" s="128">
        <v>0</v>
      </c>
      <c r="O11" s="128">
        <v>3</v>
      </c>
      <c r="P11" s="128">
        <v>2</v>
      </c>
      <c r="Q11" s="128">
        <v>0.5</v>
      </c>
      <c r="R11" s="128">
        <v>0</v>
      </c>
      <c r="S11" s="128">
        <v>0</v>
      </c>
      <c r="T11" s="128">
        <v>0</v>
      </c>
      <c r="U11" s="602">
        <v>3.5</v>
      </c>
      <c r="V11" s="602">
        <v>2</v>
      </c>
      <c r="W11" s="129" t="s">
        <v>965</v>
      </c>
      <c r="X11" s="1164"/>
      <c r="Y11" s="1164"/>
      <c r="Z11" s="1164"/>
      <c r="AC11" s="1181"/>
      <c r="AD11" s="1181"/>
    </row>
    <row r="12" spans="1:30" s="4" customFormat="1" ht="15" customHeight="1" x14ac:dyDescent="0.15">
      <c r="A12" s="37"/>
      <c r="B12" s="1579"/>
      <c r="C12" s="123" t="s">
        <v>257</v>
      </c>
      <c r="D12" s="126" t="s">
        <v>946</v>
      </c>
      <c r="E12" s="130">
        <v>732</v>
      </c>
      <c r="F12" s="130"/>
      <c r="G12" s="123" t="s">
        <v>966</v>
      </c>
      <c r="H12" s="123" t="s">
        <v>956</v>
      </c>
      <c r="I12" s="126" t="s">
        <v>275</v>
      </c>
      <c r="J12" s="127" t="s">
        <v>346</v>
      </c>
      <c r="K12" s="128">
        <v>0</v>
      </c>
      <c r="L12" s="128">
        <v>0</v>
      </c>
      <c r="M12" s="128">
        <v>0</v>
      </c>
      <c r="N12" s="128">
        <v>0</v>
      </c>
      <c r="O12" s="128">
        <v>3</v>
      </c>
      <c r="P12" s="128">
        <v>3</v>
      </c>
      <c r="Q12" s="128">
        <v>1</v>
      </c>
      <c r="R12" s="128">
        <v>0</v>
      </c>
      <c r="S12" s="128">
        <v>0</v>
      </c>
      <c r="T12" s="128">
        <v>0</v>
      </c>
      <c r="U12" s="602">
        <v>4</v>
      </c>
      <c r="V12" s="602">
        <v>3</v>
      </c>
      <c r="W12" s="129" t="s">
        <v>963</v>
      </c>
      <c r="X12" s="1164"/>
      <c r="Y12" s="1164"/>
      <c r="Z12" s="1164"/>
      <c r="AC12" s="1181"/>
      <c r="AD12" s="1181"/>
    </row>
    <row r="13" spans="1:30" s="4" customFormat="1" ht="15" customHeight="1" x14ac:dyDescent="0.15">
      <c r="A13" s="37"/>
      <c r="B13" s="1579"/>
      <c r="C13" s="203" t="s">
        <v>260</v>
      </c>
      <c r="D13" s="213" t="s">
        <v>950</v>
      </c>
      <c r="E13" s="205">
        <v>503</v>
      </c>
      <c r="F13" s="205"/>
      <c r="G13" s="204" t="s">
        <v>967</v>
      </c>
      <c r="H13" s="204" t="s">
        <v>956</v>
      </c>
      <c r="I13" s="761" t="s">
        <v>275</v>
      </c>
      <c r="J13" s="204" t="s">
        <v>346</v>
      </c>
      <c r="K13" s="215">
        <v>0</v>
      </c>
      <c r="L13" s="215">
        <v>0</v>
      </c>
      <c r="M13" s="215">
        <v>0</v>
      </c>
      <c r="N13" s="215">
        <v>0</v>
      </c>
      <c r="O13" s="215">
        <v>3</v>
      </c>
      <c r="P13" s="215">
        <v>3</v>
      </c>
      <c r="Q13" s="215">
        <v>0.8</v>
      </c>
      <c r="R13" s="215">
        <v>0</v>
      </c>
      <c r="S13" s="215">
        <v>0</v>
      </c>
      <c r="T13" s="215">
        <v>0</v>
      </c>
      <c r="U13" s="603">
        <v>3.8</v>
      </c>
      <c r="V13" s="603">
        <v>3</v>
      </c>
      <c r="W13" s="206" t="s">
        <v>968</v>
      </c>
      <c r="X13" s="1164"/>
      <c r="Y13" s="1164"/>
      <c r="Z13" s="1164"/>
      <c r="AC13" s="1181"/>
      <c r="AD13" s="1181"/>
    </row>
    <row r="14" spans="1:30" s="17" customFormat="1" ht="15" customHeight="1" x14ac:dyDescent="0.15">
      <c r="A14" s="16"/>
      <c r="B14" s="1626"/>
      <c r="C14" s="249" t="s">
        <v>215</v>
      </c>
      <c r="D14" s="745"/>
      <c r="E14" s="289">
        <v>11976</v>
      </c>
      <c r="F14" s="289"/>
      <c r="G14" s="1577"/>
      <c r="H14" s="1578"/>
      <c r="I14" s="1578"/>
      <c r="J14" s="1578"/>
      <c r="K14" s="290">
        <v>27</v>
      </c>
      <c r="L14" s="290">
        <v>24</v>
      </c>
      <c r="M14" s="290">
        <v>0</v>
      </c>
      <c r="N14" s="290">
        <v>0</v>
      </c>
      <c r="O14" s="290">
        <v>68.5</v>
      </c>
      <c r="P14" s="290">
        <v>57</v>
      </c>
      <c r="Q14" s="290">
        <v>15.8</v>
      </c>
      <c r="R14" s="290">
        <v>4</v>
      </c>
      <c r="S14" s="290">
        <v>0</v>
      </c>
      <c r="T14" s="290">
        <v>0</v>
      </c>
      <c r="U14" s="290">
        <v>111.29999999999998</v>
      </c>
      <c r="V14" s="290">
        <v>85</v>
      </c>
      <c r="W14" s="331"/>
      <c r="X14" s="1164"/>
      <c r="Y14" s="1164"/>
      <c r="Z14" s="1164"/>
      <c r="AC14" s="1181"/>
      <c r="AD14" s="1181"/>
    </row>
    <row r="15" spans="1:30" s="4" customFormat="1" ht="15" customHeight="1" x14ac:dyDescent="0.15">
      <c r="A15" s="37"/>
      <c r="B15" s="1549" t="s">
        <v>41</v>
      </c>
      <c r="C15" s="124" t="s">
        <v>245</v>
      </c>
      <c r="D15" s="317" t="s">
        <v>946</v>
      </c>
      <c r="E15" s="294">
        <v>4868</v>
      </c>
      <c r="F15" s="294"/>
      <c r="G15" s="315" t="s">
        <v>969</v>
      </c>
      <c r="H15" s="124" t="s">
        <v>273</v>
      </c>
      <c r="I15" s="317" t="s">
        <v>275</v>
      </c>
      <c r="J15" s="295" t="s">
        <v>277</v>
      </c>
      <c r="K15" s="296">
        <v>9</v>
      </c>
      <c r="L15" s="296">
        <v>7</v>
      </c>
      <c r="M15" s="296">
        <v>2</v>
      </c>
      <c r="N15" s="296">
        <v>0</v>
      </c>
      <c r="O15" s="297">
        <v>27.8</v>
      </c>
      <c r="P15" s="297">
        <v>18</v>
      </c>
      <c r="Q15" s="297">
        <v>6.3</v>
      </c>
      <c r="R15" s="597"/>
      <c r="S15" s="296">
        <v>1</v>
      </c>
      <c r="T15" s="296">
        <v>0</v>
      </c>
      <c r="U15" s="297">
        <v>46.099999999999994</v>
      </c>
      <c r="V15" s="297">
        <v>25</v>
      </c>
      <c r="W15" s="298" t="s">
        <v>970</v>
      </c>
      <c r="X15" s="1164"/>
      <c r="Y15" s="1164"/>
      <c r="Z15" s="1164"/>
      <c r="AC15" s="1181"/>
      <c r="AD15" s="1181"/>
    </row>
    <row r="16" spans="1:30" s="4" customFormat="1" ht="15" customHeight="1" x14ac:dyDescent="0.15">
      <c r="A16" s="37"/>
      <c r="B16" s="1550"/>
      <c r="C16" s="125" t="s">
        <v>190</v>
      </c>
      <c r="D16" s="316" t="s">
        <v>946</v>
      </c>
      <c r="E16" s="133">
        <v>1395</v>
      </c>
      <c r="F16" s="133"/>
      <c r="G16" s="316" t="s">
        <v>971</v>
      </c>
      <c r="H16" s="125" t="s">
        <v>273</v>
      </c>
      <c r="I16" s="316" t="s">
        <v>275</v>
      </c>
      <c r="J16" s="134" t="s">
        <v>346</v>
      </c>
      <c r="K16" s="135">
        <v>3</v>
      </c>
      <c r="L16" s="135">
        <v>3</v>
      </c>
      <c r="M16" s="135">
        <v>0</v>
      </c>
      <c r="N16" s="135">
        <v>0</v>
      </c>
      <c r="O16" s="135">
        <v>7.2</v>
      </c>
      <c r="P16" s="135">
        <v>7.2</v>
      </c>
      <c r="Q16" s="135">
        <v>2.8</v>
      </c>
      <c r="R16" s="598"/>
      <c r="S16" s="135">
        <v>0</v>
      </c>
      <c r="T16" s="135">
        <v>0</v>
      </c>
      <c r="U16" s="140">
        <v>13</v>
      </c>
      <c r="V16" s="140">
        <v>10.199999999999999</v>
      </c>
      <c r="W16" s="136" t="s">
        <v>972</v>
      </c>
      <c r="X16" s="1164"/>
      <c r="Y16" s="1164"/>
      <c r="Z16" s="1164"/>
      <c r="AC16" s="1181"/>
      <c r="AD16" s="1181"/>
    </row>
    <row r="17" spans="1:30" s="4" customFormat="1" ht="15" customHeight="1" x14ac:dyDescent="0.15">
      <c r="A17" s="37"/>
      <c r="B17" s="1550"/>
      <c r="C17" s="125" t="s">
        <v>246</v>
      </c>
      <c r="D17" s="316" t="s">
        <v>950</v>
      </c>
      <c r="E17" s="133">
        <v>2671</v>
      </c>
      <c r="F17" s="133"/>
      <c r="G17" s="125" t="s">
        <v>973</v>
      </c>
      <c r="H17" s="125" t="s">
        <v>273</v>
      </c>
      <c r="I17" s="316" t="s">
        <v>275</v>
      </c>
      <c r="J17" s="134" t="s">
        <v>346</v>
      </c>
      <c r="K17" s="135">
        <v>3</v>
      </c>
      <c r="L17" s="135">
        <v>3</v>
      </c>
      <c r="M17" s="135">
        <v>0</v>
      </c>
      <c r="N17" s="135">
        <v>0</v>
      </c>
      <c r="O17" s="135">
        <v>9.6</v>
      </c>
      <c r="P17" s="135">
        <v>6</v>
      </c>
      <c r="Q17" s="135">
        <v>2.6</v>
      </c>
      <c r="R17" s="598"/>
      <c r="S17" s="135">
        <v>0</v>
      </c>
      <c r="T17" s="135">
        <v>0</v>
      </c>
      <c r="U17" s="140">
        <v>15.2</v>
      </c>
      <c r="V17" s="140">
        <v>9</v>
      </c>
      <c r="W17" s="136" t="s">
        <v>974</v>
      </c>
      <c r="X17" s="1164"/>
      <c r="Y17" s="1164"/>
      <c r="Z17" s="1164"/>
      <c r="AC17" s="1181"/>
      <c r="AD17" s="1181"/>
    </row>
    <row r="18" spans="1:30" s="4" customFormat="1" ht="15" customHeight="1" x14ac:dyDescent="0.15">
      <c r="A18" s="37"/>
      <c r="B18" s="1550"/>
      <c r="C18" s="125" t="s">
        <v>172</v>
      </c>
      <c r="D18" s="316" t="s">
        <v>946</v>
      </c>
      <c r="E18" s="133">
        <v>1388</v>
      </c>
      <c r="F18" s="133"/>
      <c r="G18" s="316" t="s">
        <v>975</v>
      </c>
      <c r="H18" s="125" t="s">
        <v>273</v>
      </c>
      <c r="I18" s="316" t="s">
        <v>275</v>
      </c>
      <c r="J18" s="134" t="s">
        <v>346</v>
      </c>
      <c r="K18" s="135">
        <v>3</v>
      </c>
      <c r="L18" s="135">
        <v>3</v>
      </c>
      <c r="M18" s="135">
        <v>0</v>
      </c>
      <c r="N18" s="135">
        <v>0</v>
      </c>
      <c r="O18" s="135">
        <v>7.2</v>
      </c>
      <c r="P18" s="135">
        <v>7.2</v>
      </c>
      <c r="Q18" s="135">
        <f>2.75+0.05</f>
        <v>2.8</v>
      </c>
      <c r="R18" s="135"/>
      <c r="S18" s="135">
        <v>0</v>
      </c>
      <c r="T18" s="135">
        <v>0</v>
      </c>
      <c r="U18" s="140">
        <f>12.95+0.05</f>
        <v>13</v>
      </c>
      <c r="V18" s="140">
        <v>10.199999999999999</v>
      </c>
      <c r="W18" s="136" t="s">
        <v>976</v>
      </c>
      <c r="X18" s="1164"/>
      <c r="Y18" s="1164"/>
      <c r="Z18" s="1164"/>
      <c r="AC18" s="1181"/>
      <c r="AD18" s="1181"/>
    </row>
    <row r="19" spans="1:30" s="4" customFormat="1" ht="15" customHeight="1" x14ac:dyDescent="0.15">
      <c r="A19" s="37"/>
      <c r="B19" s="1550"/>
      <c r="C19" s="125" t="s">
        <v>216</v>
      </c>
      <c r="D19" s="746" t="s">
        <v>946</v>
      </c>
      <c r="E19" s="133">
        <v>868</v>
      </c>
      <c r="F19" s="133"/>
      <c r="G19" s="137" t="s">
        <v>977</v>
      </c>
      <c r="H19" s="137" t="s">
        <v>273</v>
      </c>
      <c r="I19" s="746" t="s">
        <v>275</v>
      </c>
      <c r="J19" s="137" t="s">
        <v>346</v>
      </c>
      <c r="K19" s="135">
        <v>1</v>
      </c>
      <c r="L19" s="135">
        <v>1</v>
      </c>
      <c r="M19" s="135">
        <v>0</v>
      </c>
      <c r="N19" s="135">
        <v>0</v>
      </c>
      <c r="O19" s="135">
        <v>3.6</v>
      </c>
      <c r="P19" s="135">
        <v>3.6</v>
      </c>
      <c r="Q19" s="135">
        <v>1.7</v>
      </c>
      <c r="R19" s="135"/>
      <c r="S19" s="135">
        <v>0</v>
      </c>
      <c r="T19" s="135">
        <v>0</v>
      </c>
      <c r="U19" s="140">
        <v>6.3</v>
      </c>
      <c r="V19" s="140">
        <v>4.5999999999999996</v>
      </c>
      <c r="W19" s="136" t="s">
        <v>978</v>
      </c>
      <c r="X19" s="1164"/>
      <c r="Y19" s="1164"/>
      <c r="Z19" s="1164"/>
      <c r="AC19" s="1181"/>
      <c r="AD19" s="1181"/>
    </row>
    <row r="20" spans="1:30" s="4" customFormat="1" ht="15" customHeight="1" x14ac:dyDescent="0.15">
      <c r="A20" s="37"/>
      <c r="B20" s="1550"/>
      <c r="C20" s="207" t="s">
        <v>217</v>
      </c>
      <c r="D20" s="747" t="s">
        <v>950</v>
      </c>
      <c r="E20" s="208">
        <v>1693</v>
      </c>
      <c r="F20" s="208"/>
      <c r="G20" s="217" t="s">
        <v>979</v>
      </c>
      <c r="H20" s="217" t="s">
        <v>273</v>
      </c>
      <c r="I20" s="747" t="s">
        <v>275</v>
      </c>
      <c r="J20" s="217" t="s">
        <v>346</v>
      </c>
      <c r="K20" s="210">
        <v>3</v>
      </c>
      <c r="L20" s="210">
        <v>3</v>
      </c>
      <c r="M20" s="210">
        <v>0</v>
      </c>
      <c r="N20" s="210">
        <v>0</v>
      </c>
      <c r="O20" s="210">
        <v>2.4</v>
      </c>
      <c r="P20" s="210">
        <v>2.4</v>
      </c>
      <c r="Q20" s="210">
        <v>1.9</v>
      </c>
      <c r="R20" s="210"/>
      <c r="S20" s="210">
        <v>0</v>
      </c>
      <c r="T20" s="210">
        <v>0</v>
      </c>
      <c r="U20" s="211">
        <v>7.3000000000000007</v>
      </c>
      <c r="V20" s="211">
        <v>5.4</v>
      </c>
      <c r="W20" s="218" t="s">
        <v>978</v>
      </c>
      <c r="X20" s="1164"/>
      <c r="Y20" s="1164"/>
      <c r="Z20" s="1164"/>
      <c r="AC20" s="1181"/>
      <c r="AD20" s="1181"/>
    </row>
    <row r="21" spans="1:30" s="17" customFormat="1" ht="15" customHeight="1" x14ac:dyDescent="0.15">
      <c r="A21" s="16"/>
      <c r="B21" s="1551"/>
      <c r="C21" s="250" t="s">
        <v>215</v>
      </c>
      <c r="D21" s="748"/>
      <c r="E21" s="299">
        <v>12883</v>
      </c>
      <c r="F21" s="299"/>
      <c r="G21" s="1552"/>
      <c r="H21" s="1553"/>
      <c r="I21" s="1553"/>
      <c r="J21" s="1553"/>
      <c r="K21" s="131">
        <v>22</v>
      </c>
      <c r="L21" s="131">
        <v>20</v>
      </c>
      <c r="M21" s="131">
        <v>2</v>
      </c>
      <c r="N21" s="131">
        <v>0</v>
      </c>
      <c r="O21" s="131">
        <v>57.800000000000004</v>
      </c>
      <c r="P21" s="131">
        <v>44.4</v>
      </c>
      <c r="Q21" s="131">
        <f>18.05+0.05</f>
        <v>18.100000000000001</v>
      </c>
      <c r="R21" s="131">
        <v>0</v>
      </c>
      <c r="S21" s="131">
        <v>1</v>
      </c>
      <c r="T21" s="131">
        <v>0</v>
      </c>
      <c r="U21" s="131">
        <f>100.85+0.05</f>
        <v>100.89999999999999</v>
      </c>
      <c r="V21" s="131">
        <v>64.400000000000006</v>
      </c>
      <c r="W21" s="332"/>
      <c r="X21" s="1164"/>
      <c r="Y21" s="1164"/>
      <c r="Z21" s="1164"/>
      <c r="AC21" s="1181"/>
      <c r="AD21" s="1181"/>
    </row>
    <row r="22" spans="1:30" s="4" customFormat="1" ht="15" customHeight="1" x14ac:dyDescent="0.15">
      <c r="A22" s="37"/>
      <c r="B22" s="1579" t="s">
        <v>42</v>
      </c>
      <c r="C22" s="223" t="s">
        <v>63</v>
      </c>
      <c r="D22" s="749" t="s">
        <v>950</v>
      </c>
      <c r="E22" s="311">
        <v>3229</v>
      </c>
      <c r="F22" s="311"/>
      <c r="G22" s="1589" t="s">
        <v>980</v>
      </c>
      <c r="H22" s="1563" t="s">
        <v>273</v>
      </c>
      <c r="I22" s="749" t="s">
        <v>1103</v>
      </c>
      <c r="J22" s="1582" t="s">
        <v>346</v>
      </c>
      <c r="K22" s="291">
        <v>11</v>
      </c>
      <c r="L22" s="291">
        <v>10</v>
      </c>
      <c r="M22" s="291">
        <v>0</v>
      </c>
      <c r="N22" s="291">
        <v>0</v>
      </c>
      <c r="O22" s="292">
        <v>9</v>
      </c>
      <c r="P22" s="292">
        <v>7</v>
      </c>
      <c r="Q22" s="292">
        <v>0</v>
      </c>
      <c r="R22" s="292">
        <v>0</v>
      </c>
      <c r="S22" s="291">
        <v>0</v>
      </c>
      <c r="T22" s="291">
        <v>0</v>
      </c>
      <c r="U22" s="601">
        <v>20</v>
      </c>
      <c r="V22" s="601">
        <v>17</v>
      </c>
      <c r="W22" s="293" t="s">
        <v>981</v>
      </c>
      <c r="X22" s="1164"/>
      <c r="Y22" s="1164"/>
      <c r="Z22" s="1164"/>
      <c r="AC22" s="1181"/>
      <c r="AD22" s="1181"/>
    </row>
    <row r="23" spans="1:30" s="4" customFormat="1" ht="15" customHeight="1" x14ac:dyDescent="0.15">
      <c r="A23" s="37"/>
      <c r="B23" s="1579"/>
      <c r="C23" s="123" t="s">
        <v>17</v>
      </c>
      <c r="D23" s="126" t="s">
        <v>950</v>
      </c>
      <c r="E23" s="130">
        <v>286</v>
      </c>
      <c r="F23" s="130"/>
      <c r="G23" s="1590"/>
      <c r="H23" s="1564"/>
      <c r="I23" s="1592" t="s">
        <v>960</v>
      </c>
      <c r="J23" s="1583"/>
      <c r="K23" s="291">
        <v>0</v>
      </c>
      <c r="L23" s="291">
        <v>0</v>
      </c>
      <c r="M23" s="291">
        <v>0</v>
      </c>
      <c r="N23" s="291">
        <v>0</v>
      </c>
      <c r="O23" s="292">
        <v>2</v>
      </c>
      <c r="P23" s="292">
        <v>2</v>
      </c>
      <c r="Q23" s="292">
        <v>0</v>
      </c>
      <c r="R23" s="292">
        <v>0</v>
      </c>
      <c r="S23" s="291">
        <v>0</v>
      </c>
      <c r="T23" s="291">
        <v>0</v>
      </c>
      <c r="U23" s="602">
        <v>2</v>
      </c>
      <c r="V23" s="602">
        <v>2</v>
      </c>
      <c r="W23" s="129" t="s">
        <v>982</v>
      </c>
      <c r="X23" s="1164"/>
      <c r="Y23" s="1164"/>
      <c r="Z23" s="1164"/>
      <c r="AC23" s="1181"/>
      <c r="AD23" s="1181"/>
    </row>
    <row r="24" spans="1:30" s="4" customFormat="1" ht="15" customHeight="1" x14ac:dyDescent="0.15">
      <c r="A24" s="37"/>
      <c r="B24" s="1579"/>
      <c r="C24" s="123" t="s">
        <v>18</v>
      </c>
      <c r="D24" s="126" t="s">
        <v>946</v>
      </c>
      <c r="E24" s="130">
        <v>621</v>
      </c>
      <c r="F24" s="130"/>
      <c r="G24" s="1590"/>
      <c r="H24" s="1564"/>
      <c r="I24" s="1593"/>
      <c r="J24" s="1583"/>
      <c r="K24" s="291">
        <v>0</v>
      </c>
      <c r="L24" s="291">
        <v>0</v>
      </c>
      <c r="M24" s="291">
        <v>0</v>
      </c>
      <c r="N24" s="291">
        <v>0</v>
      </c>
      <c r="O24" s="292">
        <v>2</v>
      </c>
      <c r="P24" s="292">
        <v>2</v>
      </c>
      <c r="Q24" s="292">
        <v>0</v>
      </c>
      <c r="R24" s="292">
        <v>0</v>
      </c>
      <c r="S24" s="291">
        <v>0</v>
      </c>
      <c r="T24" s="291">
        <v>0</v>
      </c>
      <c r="U24" s="602">
        <v>2</v>
      </c>
      <c r="V24" s="602">
        <v>2</v>
      </c>
      <c r="W24" s="129" t="s">
        <v>983</v>
      </c>
      <c r="X24" s="1164"/>
      <c r="Y24" s="1164"/>
      <c r="Z24" s="1164"/>
      <c r="AC24" s="1181"/>
      <c r="AD24" s="1181"/>
    </row>
    <row r="25" spans="1:30" s="4" customFormat="1" ht="15" customHeight="1" x14ac:dyDescent="0.15">
      <c r="A25" s="37"/>
      <c r="B25" s="1579"/>
      <c r="C25" s="203" t="s">
        <v>19</v>
      </c>
      <c r="D25" s="213" t="s">
        <v>950</v>
      </c>
      <c r="E25" s="205">
        <v>502</v>
      </c>
      <c r="F25" s="205"/>
      <c r="G25" s="1591"/>
      <c r="H25" s="1565"/>
      <c r="I25" s="1594"/>
      <c r="J25" s="1584"/>
      <c r="K25" s="215">
        <v>0</v>
      </c>
      <c r="L25" s="215">
        <v>0</v>
      </c>
      <c r="M25" s="215">
        <v>0</v>
      </c>
      <c r="N25" s="215">
        <v>0</v>
      </c>
      <c r="O25" s="216">
        <v>2</v>
      </c>
      <c r="P25" s="216">
        <v>2</v>
      </c>
      <c r="Q25" s="216">
        <v>0</v>
      </c>
      <c r="R25" s="216">
        <v>0</v>
      </c>
      <c r="S25" s="215">
        <v>0</v>
      </c>
      <c r="T25" s="215">
        <v>0</v>
      </c>
      <c r="U25" s="603">
        <v>2</v>
      </c>
      <c r="V25" s="603">
        <v>2</v>
      </c>
      <c r="W25" s="206" t="s">
        <v>984</v>
      </c>
      <c r="X25" s="1164"/>
      <c r="Y25" s="1164"/>
      <c r="Z25" s="1164"/>
      <c r="AC25" s="1181"/>
      <c r="AD25" s="1181"/>
    </row>
    <row r="26" spans="1:30" s="17" customFormat="1" ht="15" customHeight="1" x14ac:dyDescent="0.15">
      <c r="B26" s="1579"/>
      <c r="C26" s="249" t="s">
        <v>215</v>
      </c>
      <c r="D26" s="745"/>
      <c r="E26" s="300">
        <v>4638</v>
      </c>
      <c r="F26" s="300"/>
      <c r="G26" s="1577"/>
      <c r="H26" s="1578"/>
      <c r="I26" s="1578"/>
      <c r="J26" s="1578"/>
      <c r="K26" s="301">
        <v>11</v>
      </c>
      <c r="L26" s="301">
        <v>10</v>
      </c>
      <c r="M26" s="301">
        <v>0</v>
      </c>
      <c r="N26" s="301">
        <v>0</v>
      </c>
      <c r="O26" s="301">
        <v>15</v>
      </c>
      <c r="P26" s="301">
        <v>13</v>
      </c>
      <c r="Q26" s="301">
        <v>0</v>
      </c>
      <c r="R26" s="301">
        <v>0</v>
      </c>
      <c r="S26" s="301">
        <v>0</v>
      </c>
      <c r="T26" s="301">
        <v>0</v>
      </c>
      <c r="U26" s="301">
        <v>26</v>
      </c>
      <c r="V26" s="301">
        <v>23</v>
      </c>
      <c r="W26" s="331"/>
      <c r="X26" s="1164"/>
      <c r="Y26" s="1164"/>
      <c r="Z26" s="1164"/>
      <c r="AC26" s="1181"/>
      <c r="AD26" s="1181"/>
    </row>
    <row r="27" spans="1:30" s="4" customFormat="1" ht="15" customHeight="1" x14ac:dyDescent="0.15">
      <c r="A27" s="41"/>
      <c r="B27" s="241" t="s">
        <v>43</v>
      </c>
      <c r="C27" s="3" t="s">
        <v>27</v>
      </c>
      <c r="D27" s="750" t="s">
        <v>950</v>
      </c>
      <c r="E27" s="302">
        <v>2260</v>
      </c>
      <c r="F27" s="302"/>
      <c r="G27" s="3" t="s">
        <v>985</v>
      </c>
      <c r="H27" s="987" t="s">
        <v>273</v>
      </c>
      <c r="I27" s="750" t="s">
        <v>275</v>
      </c>
      <c r="J27" s="303" t="s">
        <v>346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24</v>
      </c>
      <c r="T27" s="50">
        <v>14.8</v>
      </c>
      <c r="U27" s="304">
        <v>24</v>
      </c>
      <c r="V27" s="304">
        <v>14.8</v>
      </c>
      <c r="W27" s="305" t="s">
        <v>986</v>
      </c>
      <c r="X27" s="1164"/>
      <c r="Y27" s="1164"/>
      <c r="Z27" s="1164"/>
      <c r="AC27" s="1181"/>
      <c r="AD27" s="1181"/>
    </row>
    <row r="28" spans="1:30" s="4" customFormat="1" ht="15" customHeight="1" x14ac:dyDescent="0.15">
      <c r="A28" s="37"/>
      <c r="B28" s="199" t="s">
        <v>44</v>
      </c>
      <c r="C28" s="231" t="s">
        <v>249</v>
      </c>
      <c r="D28" s="319" t="s">
        <v>946</v>
      </c>
      <c r="E28" s="306">
        <v>1715</v>
      </c>
      <c r="F28" s="306"/>
      <c r="G28" s="231" t="s">
        <v>987</v>
      </c>
      <c r="H28" s="231" t="s">
        <v>273</v>
      </c>
      <c r="I28" s="319" t="s">
        <v>275</v>
      </c>
      <c r="J28" s="307" t="s">
        <v>346</v>
      </c>
      <c r="K28" s="164">
        <v>3</v>
      </c>
      <c r="L28" s="164">
        <v>2</v>
      </c>
      <c r="M28" s="164">
        <v>0</v>
      </c>
      <c r="N28" s="164">
        <v>0</v>
      </c>
      <c r="O28" s="164">
        <v>9</v>
      </c>
      <c r="P28" s="164">
        <v>9</v>
      </c>
      <c r="Q28" s="164">
        <v>0</v>
      </c>
      <c r="R28" s="164">
        <v>0</v>
      </c>
      <c r="S28" s="164">
        <v>0</v>
      </c>
      <c r="T28" s="164">
        <v>0</v>
      </c>
      <c r="U28" s="604">
        <v>12</v>
      </c>
      <c r="V28" s="604">
        <v>11</v>
      </c>
      <c r="W28" s="308" t="s">
        <v>988</v>
      </c>
      <c r="X28" s="1164"/>
      <c r="Y28" s="1164"/>
      <c r="Z28" s="1164"/>
      <c r="AC28" s="1181"/>
      <c r="AD28" s="1181"/>
    </row>
    <row r="29" spans="1:30" s="4" customFormat="1" ht="15" customHeight="1" x14ac:dyDescent="0.15">
      <c r="A29" s="37"/>
      <c r="B29" s="1549" t="s">
        <v>45</v>
      </c>
      <c r="C29" s="124" t="s">
        <v>250</v>
      </c>
      <c r="D29" s="317" t="s">
        <v>946</v>
      </c>
      <c r="E29" s="294">
        <v>1301</v>
      </c>
      <c r="F29" s="294"/>
      <c r="G29" s="1566" t="s">
        <v>989</v>
      </c>
      <c r="H29" s="1560" t="s">
        <v>956</v>
      </c>
      <c r="I29" s="317" t="s">
        <v>275</v>
      </c>
      <c r="J29" s="1586" t="s">
        <v>277</v>
      </c>
      <c r="K29" s="296">
        <v>2</v>
      </c>
      <c r="L29" s="296">
        <v>2</v>
      </c>
      <c r="M29" s="296">
        <v>0</v>
      </c>
      <c r="N29" s="296">
        <v>0</v>
      </c>
      <c r="O29" s="296">
        <v>8.1</v>
      </c>
      <c r="P29" s="296">
        <v>3</v>
      </c>
      <c r="Q29" s="296">
        <v>1</v>
      </c>
      <c r="R29" s="296">
        <v>0</v>
      </c>
      <c r="S29" s="296">
        <v>0</v>
      </c>
      <c r="T29" s="296">
        <v>0</v>
      </c>
      <c r="U29" s="599">
        <v>11.1</v>
      </c>
      <c r="V29" s="599">
        <v>5</v>
      </c>
      <c r="W29" s="298" t="s">
        <v>990</v>
      </c>
      <c r="X29" s="1164"/>
      <c r="Y29" s="1164"/>
      <c r="Z29" s="1164"/>
      <c r="AC29" s="1181"/>
      <c r="AD29" s="1181"/>
    </row>
    <row r="30" spans="1:30" s="4" customFormat="1" ht="15" customHeight="1" x14ac:dyDescent="0.15">
      <c r="A30" s="37"/>
      <c r="B30" s="1550"/>
      <c r="C30" s="125" t="s">
        <v>20</v>
      </c>
      <c r="D30" s="316" t="s">
        <v>950</v>
      </c>
      <c r="E30" s="133">
        <v>545</v>
      </c>
      <c r="F30" s="133"/>
      <c r="G30" s="1567"/>
      <c r="H30" s="1561"/>
      <c r="I30" s="1585" t="s">
        <v>960</v>
      </c>
      <c r="J30" s="1587"/>
      <c r="K30" s="135">
        <v>0</v>
      </c>
      <c r="L30" s="135">
        <v>0</v>
      </c>
      <c r="M30" s="135">
        <v>0</v>
      </c>
      <c r="N30" s="135">
        <v>0</v>
      </c>
      <c r="O30" s="135">
        <v>3.5</v>
      </c>
      <c r="P30" s="135">
        <v>3</v>
      </c>
      <c r="Q30" s="135">
        <v>0.5</v>
      </c>
      <c r="R30" s="135">
        <v>0</v>
      </c>
      <c r="S30" s="135">
        <v>0</v>
      </c>
      <c r="T30" s="135">
        <v>0</v>
      </c>
      <c r="U30" s="140">
        <v>4</v>
      </c>
      <c r="V30" s="140">
        <v>3</v>
      </c>
      <c r="W30" s="139" t="s">
        <v>991</v>
      </c>
      <c r="X30" s="1164"/>
      <c r="Y30" s="1164"/>
      <c r="Z30" s="1164"/>
      <c r="AC30" s="1181"/>
      <c r="AD30" s="1181"/>
    </row>
    <row r="31" spans="1:30" s="4" customFormat="1" ht="15" customHeight="1" x14ac:dyDescent="0.15">
      <c r="A31" s="38"/>
      <c r="B31" s="1550"/>
      <c r="C31" s="207" t="s">
        <v>91</v>
      </c>
      <c r="D31" s="318" t="s">
        <v>950</v>
      </c>
      <c r="E31" s="208">
        <v>410</v>
      </c>
      <c r="F31" s="208"/>
      <c r="G31" s="1568"/>
      <c r="H31" s="1562"/>
      <c r="I31" s="1568"/>
      <c r="J31" s="1588"/>
      <c r="K31" s="210">
        <v>0</v>
      </c>
      <c r="L31" s="210">
        <v>0</v>
      </c>
      <c r="M31" s="210">
        <v>0</v>
      </c>
      <c r="N31" s="210">
        <v>0</v>
      </c>
      <c r="O31" s="210">
        <v>4.3</v>
      </c>
      <c r="P31" s="210">
        <v>1</v>
      </c>
      <c r="Q31" s="210">
        <v>0</v>
      </c>
      <c r="R31" s="210">
        <v>0</v>
      </c>
      <c r="S31" s="210">
        <v>0</v>
      </c>
      <c r="T31" s="210">
        <v>0</v>
      </c>
      <c r="U31" s="211">
        <v>4.3</v>
      </c>
      <c r="V31" s="211">
        <v>1</v>
      </c>
      <c r="W31" s="212" t="s">
        <v>992</v>
      </c>
      <c r="X31" s="1164"/>
      <c r="Y31" s="1164"/>
      <c r="Z31" s="1164"/>
      <c r="AC31" s="1181"/>
      <c r="AD31" s="1181"/>
    </row>
    <row r="32" spans="1:30" s="4" customFormat="1" ht="15" customHeight="1" x14ac:dyDescent="0.15">
      <c r="B32" s="1551"/>
      <c r="C32" s="250" t="s">
        <v>215</v>
      </c>
      <c r="D32" s="748"/>
      <c r="E32" s="309">
        <v>2256</v>
      </c>
      <c r="F32" s="309"/>
      <c r="G32" s="1552"/>
      <c r="H32" s="1627"/>
      <c r="I32" s="1627"/>
      <c r="J32" s="1627"/>
      <c r="K32" s="131">
        <v>2</v>
      </c>
      <c r="L32" s="131">
        <v>2</v>
      </c>
      <c r="M32" s="131">
        <v>0</v>
      </c>
      <c r="N32" s="131">
        <v>0</v>
      </c>
      <c r="O32" s="131">
        <v>15.899999999999999</v>
      </c>
      <c r="P32" s="131">
        <v>7</v>
      </c>
      <c r="Q32" s="131">
        <v>1.5</v>
      </c>
      <c r="R32" s="131">
        <v>0</v>
      </c>
      <c r="S32" s="131">
        <v>0</v>
      </c>
      <c r="T32" s="131">
        <v>0</v>
      </c>
      <c r="U32" s="131">
        <v>19.399999999999999</v>
      </c>
      <c r="V32" s="131">
        <v>9</v>
      </c>
      <c r="W32" s="332"/>
      <c r="X32" s="1164"/>
      <c r="Y32" s="1164"/>
      <c r="Z32" s="1164"/>
      <c r="AC32" s="1181"/>
      <c r="AD32" s="1181"/>
    </row>
    <row r="33" spans="1:30" s="4" customFormat="1" ht="15" customHeight="1" x14ac:dyDescent="0.15">
      <c r="A33" s="37"/>
      <c r="B33" s="199" t="s">
        <v>46</v>
      </c>
      <c r="C33" s="231" t="s">
        <v>251</v>
      </c>
      <c r="D33" s="319" t="s">
        <v>946</v>
      </c>
      <c r="E33" s="306">
        <v>1987</v>
      </c>
      <c r="F33" s="306"/>
      <c r="G33" s="231" t="s">
        <v>993</v>
      </c>
      <c r="H33" s="231" t="s">
        <v>273</v>
      </c>
      <c r="I33" s="319" t="s">
        <v>957</v>
      </c>
      <c r="J33" s="307" t="s">
        <v>277</v>
      </c>
      <c r="K33" s="164">
        <v>5</v>
      </c>
      <c r="L33" s="164">
        <v>5</v>
      </c>
      <c r="M33" s="164">
        <v>1</v>
      </c>
      <c r="N33" s="164">
        <v>0</v>
      </c>
      <c r="O33" s="164">
        <v>3</v>
      </c>
      <c r="P33" s="164">
        <v>2</v>
      </c>
      <c r="Q33" s="164">
        <v>4</v>
      </c>
      <c r="R33" s="164">
        <v>2</v>
      </c>
      <c r="S33" s="164">
        <v>0</v>
      </c>
      <c r="T33" s="164">
        <v>0</v>
      </c>
      <c r="U33" s="604">
        <v>13</v>
      </c>
      <c r="V33" s="604">
        <v>9</v>
      </c>
      <c r="W33" s="310" t="s">
        <v>994</v>
      </c>
      <c r="X33" s="1164"/>
      <c r="Y33" s="1164"/>
      <c r="Z33" s="1164"/>
      <c r="AC33" s="1181"/>
      <c r="AD33" s="1181"/>
    </row>
    <row r="34" spans="1:30" s="4" customFormat="1" ht="15" customHeight="1" x14ac:dyDescent="0.15">
      <c r="A34" s="37"/>
      <c r="B34" s="677" t="s">
        <v>47</v>
      </c>
      <c r="C34" s="675" t="s">
        <v>252</v>
      </c>
      <c r="D34" s="750" t="s">
        <v>950</v>
      </c>
      <c r="E34" s="302">
        <v>2786</v>
      </c>
      <c r="F34" s="302"/>
      <c r="G34" s="679" t="s">
        <v>995</v>
      </c>
      <c r="H34" s="679" t="s">
        <v>273</v>
      </c>
      <c r="I34" s="762" t="s">
        <v>275</v>
      </c>
      <c r="J34" s="679" t="s">
        <v>277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6</v>
      </c>
      <c r="R34" s="50">
        <v>0</v>
      </c>
      <c r="S34" s="50">
        <v>40</v>
      </c>
      <c r="T34" s="50">
        <v>10</v>
      </c>
      <c r="U34" s="304">
        <v>46</v>
      </c>
      <c r="V34" s="304">
        <v>10</v>
      </c>
      <c r="W34" s="305" t="s">
        <v>996</v>
      </c>
      <c r="X34" s="1164"/>
      <c r="Y34" s="1164"/>
      <c r="Z34" s="1164"/>
      <c r="AC34" s="1181"/>
      <c r="AD34" s="1181"/>
    </row>
    <row r="35" spans="1:30" s="4" customFormat="1" ht="15" customHeight="1" x14ac:dyDescent="0.15">
      <c r="A35" s="37"/>
      <c r="B35" s="1177" t="s">
        <v>48</v>
      </c>
      <c r="C35" s="223" t="s">
        <v>253</v>
      </c>
      <c r="D35" s="749" t="s">
        <v>950</v>
      </c>
      <c r="E35" s="311">
        <v>3338</v>
      </c>
      <c r="F35" s="311"/>
      <c r="G35" s="223" t="s">
        <v>997</v>
      </c>
      <c r="H35" s="223" t="s">
        <v>956</v>
      </c>
      <c r="I35" s="763" t="s">
        <v>275</v>
      </c>
      <c r="J35" s="312" t="s">
        <v>277</v>
      </c>
      <c r="K35" s="291">
        <v>4</v>
      </c>
      <c r="L35" s="291">
        <v>4</v>
      </c>
      <c r="M35" s="291">
        <v>0</v>
      </c>
      <c r="N35" s="291">
        <v>0</v>
      </c>
      <c r="O35" s="291">
        <v>10.7</v>
      </c>
      <c r="P35" s="291">
        <f>2.52-0.02</f>
        <v>2.5</v>
      </c>
      <c r="Q35" s="291">
        <v>0.3</v>
      </c>
      <c r="R35" s="291">
        <v>0</v>
      </c>
      <c r="S35" s="291">
        <v>0</v>
      </c>
      <c r="T35" s="291">
        <v>0</v>
      </c>
      <c r="U35" s="678">
        <v>15</v>
      </c>
      <c r="V35" s="678">
        <f>6.52-0.02</f>
        <v>6.5</v>
      </c>
      <c r="W35" s="293" t="s">
        <v>998</v>
      </c>
      <c r="X35" s="1164"/>
      <c r="Y35" s="1164"/>
      <c r="Z35" s="1164"/>
      <c r="AC35" s="1181"/>
      <c r="AD35" s="1181"/>
    </row>
    <row r="36" spans="1:30" s="4" customFormat="1" ht="15" customHeight="1" x14ac:dyDescent="0.15">
      <c r="A36" s="37"/>
      <c r="B36" s="1549" t="s">
        <v>49</v>
      </c>
      <c r="C36" s="124" t="s">
        <v>254</v>
      </c>
      <c r="D36" s="317" t="s">
        <v>950</v>
      </c>
      <c r="E36" s="294">
        <v>320</v>
      </c>
      <c r="F36" s="294"/>
      <c r="G36" s="1560" t="s">
        <v>999</v>
      </c>
      <c r="H36" s="1560" t="s">
        <v>273</v>
      </c>
      <c r="I36" s="1566" t="s">
        <v>957</v>
      </c>
      <c r="J36" s="1569" t="s">
        <v>346</v>
      </c>
      <c r="K36" s="296">
        <v>5</v>
      </c>
      <c r="L36" s="296">
        <v>5</v>
      </c>
      <c r="M36" s="296">
        <v>1</v>
      </c>
      <c r="N36" s="297">
        <v>1</v>
      </c>
      <c r="O36" s="297">
        <v>1.3</v>
      </c>
      <c r="P36" s="297">
        <v>0</v>
      </c>
      <c r="Q36" s="296">
        <v>0</v>
      </c>
      <c r="R36" s="296">
        <v>0</v>
      </c>
      <c r="S36" s="297">
        <v>0</v>
      </c>
      <c r="T36" s="297">
        <v>0</v>
      </c>
      <c r="U36" s="297">
        <v>7.3</v>
      </c>
      <c r="V36" s="297">
        <v>6</v>
      </c>
      <c r="W36" s="298" t="s">
        <v>1000</v>
      </c>
      <c r="X36" s="1164"/>
      <c r="Y36" s="1164"/>
      <c r="Z36" s="1164"/>
      <c r="AC36" s="1181"/>
      <c r="AD36" s="1181"/>
    </row>
    <row r="37" spans="1:30" s="4" customFormat="1" ht="15" customHeight="1" x14ac:dyDescent="0.15">
      <c r="A37" s="37"/>
      <c r="B37" s="1550"/>
      <c r="C37" s="125" t="s">
        <v>36</v>
      </c>
      <c r="D37" s="316" t="s">
        <v>950</v>
      </c>
      <c r="E37" s="133">
        <v>158</v>
      </c>
      <c r="F37" s="133"/>
      <c r="G37" s="1561"/>
      <c r="H37" s="1561"/>
      <c r="I37" s="1567"/>
      <c r="J37" s="1570"/>
      <c r="K37" s="135">
        <v>0</v>
      </c>
      <c r="L37" s="135">
        <v>0</v>
      </c>
      <c r="M37" s="135">
        <v>0</v>
      </c>
      <c r="N37" s="135">
        <v>0</v>
      </c>
      <c r="O37" s="135">
        <v>1.3</v>
      </c>
      <c r="P37" s="135">
        <v>1.3</v>
      </c>
      <c r="Q37" s="140">
        <v>0</v>
      </c>
      <c r="R37" s="140">
        <v>0</v>
      </c>
      <c r="S37" s="135">
        <v>0</v>
      </c>
      <c r="T37" s="135">
        <v>0</v>
      </c>
      <c r="U37" s="140">
        <v>1.3</v>
      </c>
      <c r="V37" s="140">
        <v>1.3</v>
      </c>
      <c r="W37" s="139" t="s">
        <v>1001</v>
      </c>
      <c r="X37" s="1164"/>
      <c r="Y37" s="1164"/>
      <c r="Z37" s="1164"/>
      <c r="AC37" s="1181"/>
      <c r="AD37" s="1181"/>
    </row>
    <row r="38" spans="1:30" s="4" customFormat="1" ht="15" customHeight="1" x14ac:dyDescent="0.15">
      <c r="A38" s="37"/>
      <c r="B38" s="1550"/>
      <c r="C38" s="207" t="s">
        <v>37</v>
      </c>
      <c r="D38" s="318" t="s">
        <v>950</v>
      </c>
      <c r="E38" s="208">
        <v>104</v>
      </c>
      <c r="F38" s="386"/>
      <c r="G38" s="1562"/>
      <c r="H38" s="1562"/>
      <c r="I38" s="1568"/>
      <c r="J38" s="1571"/>
      <c r="K38" s="210">
        <v>0</v>
      </c>
      <c r="L38" s="210">
        <v>0</v>
      </c>
      <c r="M38" s="210">
        <v>0</v>
      </c>
      <c r="N38" s="210">
        <v>0</v>
      </c>
      <c r="O38" s="210">
        <v>1.3</v>
      </c>
      <c r="P38" s="210">
        <v>1.3</v>
      </c>
      <c r="Q38" s="211">
        <v>0</v>
      </c>
      <c r="R38" s="211">
        <v>0</v>
      </c>
      <c r="S38" s="210">
        <v>0</v>
      </c>
      <c r="T38" s="210">
        <v>0</v>
      </c>
      <c r="U38" s="211">
        <v>1.3</v>
      </c>
      <c r="V38" s="211">
        <v>1.3</v>
      </c>
      <c r="W38" s="212" t="s">
        <v>1001</v>
      </c>
      <c r="X38" s="1164"/>
      <c r="Y38" s="1164"/>
      <c r="Z38" s="1164"/>
      <c r="AC38" s="1181"/>
      <c r="AD38" s="1181"/>
    </row>
    <row r="39" spans="1:30" s="4" customFormat="1" ht="15" customHeight="1" x14ac:dyDescent="0.15">
      <c r="B39" s="1551"/>
      <c r="C39" s="250" t="s">
        <v>215</v>
      </c>
      <c r="D39" s="748"/>
      <c r="E39" s="309">
        <v>582</v>
      </c>
      <c r="F39" s="309"/>
      <c r="G39" s="1552"/>
      <c r="H39" s="1553"/>
      <c r="I39" s="1553"/>
      <c r="J39" s="1553"/>
      <c r="K39" s="131">
        <v>5</v>
      </c>
      <c r="L39" s="131">
        <v>5</v>
      </c>
      <c r="M39" s="131">
        <v>1</v>
      </c>
      <c r="N39" s="131">
        <v>1</v>
      </c>
      <c r="O39" s="131">
        <v>3.9000000000000004</v>
      </c>
      <c r="P39" s="131">
        <v>2.6</v>
      </c>
      <c r="Q39" s="131">
        <v>0</v>
      </c>
      <c r="R39" s="131">
        <v>0</v>
      </c>
      <c r="S39" s="131">
        <v>0</v>
      </c>
      <c r="T39" s="131">
        <v>0</v>
      </c>
      <c r="U39" s="131">
        <v>9.9</v>
      </c>
      <c r="V39" s="131">
        <v>8.6</v>
      </c>
      <c r="W39" s="332"/>
      <c r="X39" s="1164"/>
      <c r="Y39" s="1164"/>
      <c r="Z39" s="1164"/>
      <c r="AC39" s="1181"/>
      <c r="AD39" s="1181"/>
    </row>
    <row r="40" spans="1:30" s="4" customFormat="1" ht="15" customHeight="1" x14ac:dyDescent="0.15">
      <c r="A40" s="37"/>
      <c r="B40" s="1554" t="s">
        <v>64</v>
      </c>
      <c r="C40" s="231" t="s">
        <v>29</v>
      </c>
      <c r="D40" s="319" t="s">
        <v>946</v>
      </c>
      <c r="E40" s="306">
        <v>2399</v>
      </c>
      <c r="F40" s="306"/>
      <c r="G40" s="1563" t="s">
        <v>1002</v>
      </c>
      <c r="H40" s="1563" t="s">
        <v>273</v>
      </c>
      <c r="I40" s="319" t="s">
        <v>275</v>
      </c>
      <c r="J40" s="1574" t="s">
        <v>277</v>
      </c>
      <c r="K40" s="164">
        <v>5</v>
      </c>
      <c r="L40" s="164">
        <v>4</v>
      </c>
      <c r="M40" s="164">
        <v>0</v>
      </c>
      <c r="N40" s="164">
        <v>0</v>
      </c>
      <c r="O40" s="164">
        <v>10.1</v>
      </c>
      <c r="P40" s="164">
        <v>9.9</v>
      </c>
      <c r="Q40" s="164">
        <v>0</v>
      </c>
      <c r="R40" s="164">
        <v>0</v>
      </c>
      <c r="S40" s="164">
        <v>0</v>
      </c>
      <c r="T40" s="164">
        <v>0</v>
      </c>
      <c r="U40" s="601">
        <v>15.1</v>
      </c>
      <c r="V40" s="601">
        <v>13.9</v>
      </c>
      <c r="W40" s="402" t="s">
        <v>1003</v>
      </c>
      <c r="X40" s="1164"/>
      <c r="Y40" s="1164"/>
      <c r="Z40" s="1164"/>
      <c r="AC40" s="1181"/>
      <c r="AD40" s="1181"/>
    </row>
    <row r="41" spans="1:30" s="4" customFormat="1" ht="15" customHeight="1" x14ac:dyDescent="0.15">
      <c r="A41" s="37"/>
      <c r="B41" s="1555"/>
      <c r="C41" s="123" t="s">
        <v>455</v>
      </c>
      <c r="D41" s="126" t="s">
        <v>950</v>
      </c>
      <c r="E41" s="412">
        <v>422</v>
      </c>
      <c r="F41" s="412"/>
      <c r="G41" s="1564"/>
      <c r="H41" s="1564"/>
      <c r="I41" s="1572" t="s">
        <v>960</v>
      </c>
      <c r="J41" s="1575"/>
      <c r="K41" s="128">
        <v>1</v>
      </c>
      <c r="L41" s="128">
        <v>0</v>
      </c>
      <c r="M41" s="128">
        <v>0</v>
      </c>
      <c r="N41" s="128">
        <v>0</v>
      </c>
      <c r="O41" s="128">
        <v>1.7</v>
      </c>
      <c r="P41" s="128">
        <v>1.7</v>
      </c>
      <c r="Q41" s="128">
        <v>0</v>
      </c>
      <c r="R41" s="128">
        <v>0</v>
      </c>
      <c r="S41" s="128">
        <v>0</v>
      </c>
      <c r="T41" s="128">
        <v>0</v>
      </c>
      <c r="U41" s="602">
        <v>2.7</v>
      </c>
      <c r="V41" s="602">
        <v>1.7</v>
      </c>
      <c r="W41" s="403" t="s">
        <v>1004</v>
      </c>
      <c r="X41" s="1164"/>
      <c r="Y41" s="1164"/>
      <c r="Z41" s="1164"/>
      <c r="AC41" s="1181"/>
      <c r="AD41" s="1181"/>
    </row>
    <row r="42" spans="1:30" s="4" customFormat="1" ht="15" customHeight="1" x14ac:dyDescent="0.15">
      <c r="A42" s="37"/>
      <c r="B42" s="1555"/>
      <c r="C42" s="231" t="s">
        <v>456</v>
      </c>
      <c r="D42" s="319" t="s">
        <v>950</v>
      </c>
      <c r="E42" s="306">
        <v>135</v>
      </c>
      <c r="F42" s="306"/>
      <c r="G42" s="1565"/>
      <c r="H42" s="1565"/>
      <c r="I42" s="1573"/>
      <c r="J42" s="1576"/>
      <c r="K42" s="164">
        <v>1</v>
      </c>
      <c r="L42" s="164">
        <v>0</v>
      </c>
      <c r="M42" s="164">
        <v>0</v>
      </c>
      <c r="N42" s="164">
        <v>0</v>
      </c>
      <c r="O42" s="164">
        <v>1.4</v>
      </c>
      <c r="P42" s="164">
        <v>0.8</v>
      </c>
      <c r="Q42" s="164">
        <v>0</v>
      </c>
      <c r="R42" s="164">
        <v>0</v>
      </c>
      <c r="S42" s="164">
        <v>0</v>
      </c>
      <c r="T42" s="164">
        <v>0</v>
      </c>
      <c r="U42" s="603">
        <v>2.4</v>
      </c>
      <c r="V42" s="603">
        <v>0.8</v>
      </c>
      <c r="W42" s="404" t="s">
        <v>1004</v>
      </c>
      <c r="X42" s="1164"/>
      <c r="Y42" s="1164"/>
      <c r="Z42" s="1164"/>
      <c r="AC42" s="1181"/>
      <c r="AD42" s="1181"/>
    </row>
    <row r="43" spans="1:30" s="4" customFormat="1" ht="15" customHeight="1" x14ac:dyDescent="0.15">
      <c r="A43" s="37"/>
      <c r="B43" s="1556"/>
      <c r="C43" s="40" t="s">
        <v>215</v>
      </c>
      <c r="D43" s="751"/>
      <c r="E43" s="718">
        <v>2956</v>
      </c>
      <c r="F43" s="718"/>
      <c r="G43" s="1557"/>
      <c r="H43" s="1558"/>
      <c r="I43" s="1558"/>
      <c r="J43" s="1559"/>
      <c r="K43" s="51">
        <v>7</v>
      </c>
      <c r="L43" s="51">
        <v>4</v>
      </c>
      <c r="M43" s="51">
        <v>0</v>
      </c>
      <c r="N43" s="51">
        <v>0</v>
      </c>
      <c r="O43" s="51">
        <v>13.2</v>
      </c>
      <c r="P43" s="51">
        <v>12.4</v>
      </c>
      <c r="Q43" s="51">
        <v>0</v>
      </c>
      <c r="R43" s="51">
        <v>0</v>
      </c>
      <c r="S43" s="51">
        <v>0</v>
      </c>
      <c r="T43" s="51">
        <v>0</v>
      </c>
      <c r="U43" s="51">
        <v>20.2</v>
      </c>
      <c r="V43" s="51">
        <v>16.399999999999999</v>
      </c>
      <c r="W43" s="405"/>
      <c r="X43" s="1164"/>
      <c r="Y43" s="1164"/>
      <c r="Z43" s="1164"/>
      <c r="AC43" s="1181"/>
      <c r="AD43" s="1181"/>
    </row>
    <row r="44" spans="1:30" s="4" customFormat="1" ht="15" customHeight="1" x14ac:dyDescent="0.15">
      <c r="A44" s="37"/>
      <c r="B44" s="1549" t="s">
        <v>50</v>
      </c>
      <c r="C44" s="124" t="s">
        <v>97</v>
      </c>
      <c r="D44" s="317" t="s">
        <v>946</v>
      </c>
      <c r="E44" s="294">
        <v>3346</v>
      </c>
      <c r="F44" s="294"/>
      <c r="G44" s="124" t="s">
        <v>1005</v>
      </c>
      <c r="H44" s="124" t="s">
        <v>273</v>
      </c>
      <c r="I44" s="317" t="s">
        <v>275</v>
      </c>
      <c r="J44" s="295" t="s">
        <v>277</v>
      </c>
      <c r="K44" s="296">
        <v>3</v>
      </c>
      <c r="L44" s="296">
        <v>1</v>
      </c>
      <c r="M44" s="296">
        <v>0</v>
      </c>
      <c r="N44" s="296">
        <v>0</v>
      </c>
      <c r="O44" s="296">
        <v>14.4</v>
      </c>
      <c r="P44" s="296">
        <v>8.5</v>
      </c>
      <c r="Q44" s="296">
        <v>0</v>
      </c>
      <c r="R44" s="296">
        <v>0</v>
      </c>
      <c r="S44" s="297">
        <v>0</v>
      </c>
      <c r="T44" s="297">
        <v>0</v>
      </c>
      <c r="U44" s="297">
        <v>17.399999999999999</v>
      </c>
      <c r="V44" s="297">
        <v>9.5</v>
      </c>
      <c r="W44" s="298" t="s">
        <v>1006</v>
      </c>
      <c r="X44" s="1164"/>
      <c r="Y44" s="1164"/>
      <c r="Z44" s="1164"/>
      <c r="AC44" s="1181"/>
      <c r="AD44" s="1181"/>
    </row>
    <row r="45" spans="1:30" s="4" customFormat="1" ht="15" customHeight="1" x14ac:dyDescent="0.15">
      <c r="A45" s="37"/>
      <c r="B45" s="1550"/>
      <c r="C45" s="125" t="s">
        <v>32</v>
      </c>
      <c r="D45" s="316" t="s">
        <v>950</v>
      </c>
      <c r="E45" s="133">
        <v>150</v>
      </c>
      <c r="F45" s="133"/>
      <c r="G45" s="125" t="s">
        <v>1007</v>
      </c>
      <c r="H45" s="125" t="s">
        <v>273</v>
      </c>
      <c r="I45" s="316" t="s">
        <v>957</v>
      </c>
      <c r="J45" s="134" t="s">
        <v>277</v>
      </c>
      <c r="K45" s="135">
        <v>0</v>
      </c>
      <c r="L45" s="135">
        <v>0</v>
      </c>
      <c r="M45" s="135">
        <v>1</v>
      </c>
      <c r="N45" s="135">
        <v>0</v>
      </c>
      <c r="O45" s="135">
        <v>1.2</v>
      </c>
      <c r="P45" s="135">
        <v>1.2</v>
      </c>
      <c r="Q45" s="135">
        <v>0</v>
      </c>
      <c r="R45" s="135">
        <v>0</v>
      </c>
      <c r="S45" s="140">
        <v>0</v>
      </c>
      <c r="T45" s="140">
        <v>0</v>
      </c>
      <c r="U45" s="140">
        <v>2.2000000000000002</v>
      </c>
      <c r="V45" s="140">
        <v>1.2</v>
      </c>
      <c r="W45" s="139" t="s">
        <v>1008</v>
      </c>
      <c r="X45" s="1164"/>
      <c r="Y45" s="1164"/>
      <c r="Z45" s="1164"/>
      <c r="AC45" s="1181"/>
      <c r="AD45" s="1181"/>
    </row>
    <row r="46" spans="1:30" s="4" customFormat="1" ht="15" customHeight="1" x14ac:dyDescent="0.15">
      <c r="A46" s="37"/>
      <c r="B46" s="1550"/>
      <c r="C46" s="125" t="s">
        <v>226</v>
      </c>
      <c r="D46" s="316" t="s">
        <v>950</v>
      </c>
      <c r="E46" s="133">
        <v>176</v>
      </c>
      <c r="F46" s="133"/>
      <c r="G46" s="125" t="s">
        <v>1009</v>
      </c>
      <c r="H46" s="125" t="s">
        <v>273</v>
      </c>
      <c r="I46" s="316" t="s">
        <v>957</v>
      </c>
      <c r="J46" s="134" t="s">
        <v>277</v>
      </c>
      <c r="K46" s="135">
        <v>0</v>
      </c>
      <c r="L46" s="135">
        <v>0</v>
      </c>
      <c r="M46" s="135">
        <v>1</v>
      </c>
      <c r="N46" s="135">
        <v>0</v>
      </c>
      <c r="O46" s="135">
        <v>1.2</v>
      </c>
      <c r="P46" s="135">
        <v>1.2</v>
      </c>
      <c r="Q46" s="135">
        <v>0</v>
      </c>
      <c r="R46" s="135">
        <v>0</v>
      </c>
      <c r="S46" s="135">
        <v>0</v>
      </c>
      <c r="T46" s="135">
        <v>0</v>
      </c>
      <c r="U46" s="140">
        <v>2.2000000000000002</v>
      </c>
      <c r="V46" s="140">
        <v>1.2</v>
      </c>
      <c r="W46" s="139" t="s">
        <v>1010</v>
      </c>
      <c r="X46" s="1164"/>
      <c r="Y46" s="1164"/>
      <c r="Z46" s="1164"/>
      <c r="AC46" s="1181"/>
      <c r="AD46" s="1181"/>
    </row>
    <row r="47" spans="1:30" s="4" customFormat="1" ht="15" customHeight="1" x14ac:dyDescent="0.15">
      <c r="A47" s="37"/>
      <c r="B47" s="1550"/>
      <c r="C47" s="207" t="s">
        <v>223</v>
      </c>
      <c r="D47" s="318" t="s">
        <v>950</v>
      </c>
      <c r="E47" s="208">
        <v>598</v>
      </c>
      <c r="F47" s="208"/>
      <c r="G47" s="207" t="s">
        <v>1011</v>
      </c>
      <c r="H47" s="207" t="s">
        <v>273</v>
      </c>
      <c r="I47" s="318" t="s">
        <v>957</v>
      </c>
      <c r="J47" s="209" t="s">
        <v>277</v>
      </c>
      <c r="K47" s="210">
        <v>0</v>
      </c>
      <c r="L47" s="210">
        <v>0</v>
      </c>
      <c r="M47" s="210">
        <v>1</v>
      </c>
      <c r="N47" s="210">
        <v>0</v>
      </c>
      <c r="O47" s="210">
        <v>2.2000000000000002</v>
      </c>
      <c r="P47" s="210">
        <v>1.2</v>
      </c>
      <c r="Q47" s="210">
        <v>0</v>
      </c>
      <c r="R47" s="210">
        <v>0</v>
      </c>
      <c r="S47" s="210">
        <v>0</v>
      </c>
      <c r="T47" s="210">
        <v>0</v>
      </c>
      <c r="U47" s="211">
        <v>3.2</v>
      </c>
      <c r="V47" s="211">
        <v>1.2</v>
      </c>
      <c r="W47" s="212" t="s">
        <v>1012</v>
      </c>
      <c r="X47" s="1164"/>
      <c r="Y47" s="1164"/>
      <c r="Z47" s="1164"/>
      <c r="AC47" s="1181"/>
      <c r="AD47" s="1181"/>
    </row>
    <row r="48" spans="1:30" s="4" customFormat="1" ht="15" customHeight="1" x14ac:dyDescent="0.15">
      <c r="B48" s="1551"/>
      <c r="C48" s="250" t="s">
        <v>215</v>
      </c>
      <c r="D48" s="748"/>
      <c r="E48" s="309">
        <v>4270</v>
      </c>
      <c r="F48" s="309"/>
      <c r="G48" s="1552"/>
      <c r="H48" s="1553"/>
      <c r="I48" s="1553"/>
      <c r="J48" s="1553"/>
      <c r="K48" s="131">
        <v>3</v>
      </c>
      <c r="L48" s="131">
        <v>1</v>
      </c>
      <c r="M48" s="131">
        <v>3</v>
      </c>
      <c r="N48" s="131">
        <v>0</v>
      </c>
      <c r="O48" s="131">
        <v>19</v>
      </c>
      <c r="P48" s="131">
        <v>12.099999999999998</v>
      </c>
      <c r="Q48" s="131">
        <v>0</v>
      </c>
      <c r="R48" s="131">
        <v>0</v>
      </c>
      <c r="S48" s="131">
        <v>0</v>
      </c>
      <c r="T48" s="131">
        <v>0</v>
      </c>
      <c r="U48" s="131">
        <v>24.999999999999996</v>
      </c>
      <c r="V48" s="131">
        <v>13.099999999999998</v>
      </c>
      <c r="W48" s="332"/>
      <c r="X48" s="1164"/>
      <c r="Y48" s="1164"/>
      <c r="Z48" s="1164"/>
      <c r="AC48" s="1181"/>
      <c r="AD48" s="1181"/>
    </row>
    <row r="49" spans="1:30" s="4" customFormat="1" ht="15" customHeight="1" x14ac:dyDescent="0.15">
      <c r="A49" s="37"/>
      <c r="B49" s="1579" t="s">
        <v>52</v>
      </c>
      <c r="C49" s="223" t="s">
        <v>536</v>
      </c>
      <c r="D49" s="749" t="s">
        <v>946</v>
      </c>
      <c r="E49" s="311">
        <v>3873</v>
      </c>
      <c r="F49" s="311"/>
      <c r="G49" s="223" t="s">
        <v>1013</v>
      </c>
      <c r="H49" s="223" t="s">
        <v>956</v>
      </c>
      <c r="I49" s="749" t="s">
        <v>275</v>
      </c>
      <c r="J49" s="312" t="s">
        <v>277</v>
      </c>
      <c r="K49" s="291">
        <v>3</v>
      </c>
      <c r="L49" s="291">
        <v>2</v>
      </c>
      <c r="M49" s="291">
        <v>0</v>
      </c>
      <c r="N49" s="291">
        <v>0</v>
      </c>
      <c r="O49" s="291">
        <v>9.9</v>
      </c>
      <c r="P49" s="291">
        <v>6.6</v>
      </c>
      <c r="Q49" s="291">
        <v>0</v>
      </c>
      <c r="R49" s="291">
        <v>0</v>
      </c>
      <c r="S49" s="291">
        <v>0</v>
      </c>
      <c r="T49" s="291">
        <v>0</v>
      </c>
      <c r="U49" s="601">
        <v>12.9</v>
      </c>
      <c r="V49" s="601">
        <v>8.6</v>
      </c>
      <c r="W49" s="293" t="s">
        <v>1014</v>
      </c>
      <c r="X49" s="1164"/>
      <c r="Y49" s="1164"/>
      <c r="Z49" s="1164"/>
      <c r="AC49" s="1181"/>
      <c r="AD49" s="1181"/>
    </row>
    <row r="50" spans="1:30" s="4" customFormat="1" ht="15" customHeight="1" x14ac:dyDescent="0.15">
      <c r="A50" s="37"/>
      <c r="B50" s="1579"/>
      <c r="C50" s="123" t="s">
        <v>191</v>
      </c>
      <c r="D50" s="126" t="s">
        <v>950</v>
      </c>
      <c r="E50" s="130">
        <v>600</v>
      </c>
      <c r="F50" s="130"/>
      <c r="G50" s="123" t="s">
        <v>1015</v>
      </c>
      <c r="H50" s="123" t="s">
        <v>273</v>
      </c>
      <c r="I50" s="126" t="s">
        <v>957</v>
      </c>
      <c r="J50" s="127" t="s">
        <v>277</v>
      </c>
      <c r="K50" s="128">
        <v>0</v>
      </c>
      <c r="L50" s="128">
        <v>0</v>
      </c>
      <c r="M50" s="128">
        <v>2</v>
      </c>
      <c r="N50" s="128">
        <v>0</v>
      </c>
      <c r="O50" s="128">
        <v>0</v>
      </c>
      <c r="P50" s="128">
        <v>0</v>
      </c>
      <c r="Q50" s="128">
        <v>0</v>
      </c>
      <c r="R50" s="128">
        <v>0</v>
      </c>
      <c r="S50" s="128">
        <v>3</v>
      </c>
      <c r="T50" s="128">
        <v>1</v>
      </c>
      <c r="U50" s="602">
        <v>5</v>
      </c>
      <c r="V50" s="602">
        <v>1</v>
      </c>
      <c r="W50" s="129" t="s">
        <v>1016</v>
      </c>
      <c r="X50" s="1164"/>
      <c r="Y50" s="1164"/>
      <c r="Z50" s="1164"/>
      <c r="AC50" s="1181"/>
      <c r="AD50" s="1181"/>
    </row>
    <row r="51" spans="1:30" s="4" customFormat="1" ht="15" customHeight="1" x14ac:dyDescent="0.15">
      <c r="A51" s="37"/>
      <c r="B51" s="1579"/>
      <c r="C51" s="232" t="s">
        <v>38</v>
      </c>
      <c r="D51" s="646" t="s">
        <v>950</v>
      </c>
      <c r="E51" s="406">
        <v>240</v>
      </c>
      <c r="F51" s="406"/>
      <c r="G51" s="232" t="s">
        <v>1017</v>
      </c>
      <c r="H51" s="232" t="s">
        <v>273</v>
      </c>
      <c r="I51" s="646" t="s">
        <v>957</v>
      </c>
      <c r="J51" s="407" t="s">
        <v>277</v>
      </c>
      <c r="K51" s="408">
        <v>0</v>
      </c>
      <c r="L51" s="408">
        <v>0</v>
      </c>
      <c r="M51" s="408">
        <v>2</v>
      </c>
      <c r="N51" s="408">
        <v>0</v>
      </c>
      <c r="O51" s="408">
        <v>1.3</v>
      </c>
      <c r="P51" s="408">
        <v>1.1000000000000001</v>
      </c>
      <c r="Q51" s="408">
        <v>0</v>
      </c>
      <c r="R51" s="408">
        <v>0</v>
      </c>
      <c r="S51" s="408">
        <v>0</v>
      </c>
      <c r="T51" s="408">
        <v>0</v>
      </c>
      <c r="U51" s="602">
        <v>3.3</v>
      </c>
      <c r="V51" s="602">
        <v>1.1000000000000001</v>
      </c>
      <c r="W51" s="426" t="s">
        <v>1018</v>
      </c>
      <c r="X51" s="1164"/>
      <c r="Y51" s="1164"/>
      <c r="Z51" s="1164"/>
      <c r="AC51" s="1181"/>
      <c r="AD51" s="1181"/>
    </row>
    <row r="52" spans="1:30" s="4" customFormat="1" ht="15" customHeight="1" x14ac:dyDescent="0.15">
      <c r="A52" s="38"/>
      <c r="B52" s="1579"/>
      <c r="C52" s="123" t="s">
        <v>457</v>
      </c>
      <c r="D52" s="126" t="s">
        <v>950</v>
      </c>
      <c r="E52" s="130">
        <v>264</v>
      </c>
      <c r="F52" s="130"/>
      <c r="G52" s="123" t="s">
        <v>1019</v>
      </c>
      <c r="H52" s="123" t="s">
        <v>273</v>
      </c>
      <c r="I52" s="126" t="s">
        <v>957</v>
      </c>
      <c r="J52" s="127" t="s">
        <v>277</v>
      </c>
      <c r="K52" s="128">
        <v>0</v>
      </c>
      <c r="L52" s="128">
        <v>0</v>
      </c>
      <c r="M52" s="128">
        <v>2</v>
      </c>
      <c r="N52" s="128">
        <v>0</v>
      </c>
      <c r="O52" s="128">
        <v>1.3</v>
      </c>
      <c r="P52" s="128">
        <v>1</v>
      </c>
      <c r="Q52" s="128">
        <v>0</v>
      </c>
      <c r="R52" s="128">
        <v>0</v>
      </c>
      <c r="S52" s="128">
        <v>0</v>
      </c>
      <c r="T52" s="128">
        <v>0</v>
      </c>
      <c r="U52" s="602">
        <v>3.3</v>
      </c>
      <c r="V52" s="602">
        <v>1</v>
      </c>
      <c r="W52" s="129" t="s">
        <v>1020</v>
      </c>
      <c r="X52" s="1164"/>
      <c r="Y52" s="1164"/>
      <c r="Z52" s="1164"/>
      <c r="AC52" s="1181"/>
      <c r="AD52" s="1181"/>
    </row>
    <row r="53" spans="1:30" s="4" customFormat="1" ht="15" customHeight="1" x14ac:dyDescent="0.15">
      <c r="A53" s="38"/>
      <c r="B53" s="1579"/>
      <c r="C53" s="123" t="s">
        <v>458</v>
      </c>
      <c r="D53" s="126" t="s">
        <v>950</v>
      </c>
      <c r="E53" s="130">
        <v>194</v>
      </c>
      <c r="F53" s="130"/>
      <c r="G53" s="123" t="s">
        <v>1021</v>
      </c>
      <c r="H53" s="123" t="s">
        <v>273</v>
      </c>
      <c r="I53" s="126" t="s">
        <v>957</v>
      </c>
      <c r="J53" s="127" t="s">
        <v>277</v>
      </c>
      <c r="K53" s="128">
        <v>0</v>
      </c>
      <c r="L53" s="128">
        <v>0</v>
      </c>
      <c r="M53" s="128">
        <v>2</v>
      </c>
      <c r="N53" s="128">
        <v>0</v>
      </c>
      <c r="O53" s="128">
        <v>1.3</v>
      </c>
      <c r="P53" s="128">
        <v>1</v>
      </c>
      <c r="Q53" s="128">
        <v>0</v>
      </c>
      <c r="R53" s="128">
        <v>0</v>
      </c>
      <c r="S53" s="128">
        <v>0</v>
      </c>
      <c r="T53" s="128">
        <v>0</v>
      </c>
      <c r="U53" s="602">
        <v>3.3</v>
      </c>
      <c r="V53" s="602">
        <v>1</v>
      </c>
      <c r="W53" s="129" t="s">
        <v>1020</v>
      </c>
      <c r="X53" s="1164"/>
      <c r="Y53" s="1164"/>
      <c r="Z53" s="1164"/>
      <c r="AC53" s="1181"/>
      <c r="AD53" s="1181"/>
    </row>
    <row r="54" spans="1:30" s="4" customFormat="1" ht="15" customHeight="1" x14ac:dyDescent="0.15">
      <c r="A54" s="38"/>
      <c r="B54" s="1579"/>
      <c r="C54" s="123" t="s">
        <v>459</v>
      </c>
      <c r="D54" s="126" t="s">
        <v>950</v>
      </c>
      <c r="E54" s="130">
        <v>108</v>
      </c>
      <c r="F54" s="130"/>
      <c r="G54" s="123" t="s">
        <v>1022</v>
      </c>
      <c r="H54" s="123" t="s">
        <v>273</v>
      </c>
      <c r="I54" s="126" t="s">
        <v>957</v>
      </c>
      <c r="J54" s="127" t="s">
        <v>277</v>
      </c>
      <c r="K54" s="128">
        <v>0</v>
      </c>
      <c r="L54" s="128">
        <v>0</v>
      </c>
      <c r="M54" s="128">
        <v>2</v>
      </c>
      <c r="N54" s="128">
        <v>0</v>
      </c>
      <c r="O54" s="128">
        <v>1.1000000000000001</v>
      </c>
      <c r="P54" s="128">
        <v>1</v>
      </c>
      <c r="Q54" s="128">
        <v>0</v>
      </c>
      <c r="R54" s="128">
        <v>0</v>
      </c>
      <c r="S54" s="128">
        <v>0</v>
      </c>
      <c r="T54" s="128">
        <v>0</v>
      </c>
      <c r="U54" s="602">
        <v>3.1</v>
      </c>
      <c r="V54" s="602">
        <v>1</v>
      </c>
      <c r="W54" s="129" t="s">
        <v>1020</v>
      </c>
      <c r="X54" s="1164"/>
      <c r="Y54" s="1164"/>
      <c r="Z54" s="1164"/>
      <c r="AC54" s="1181"/>
      <c r="AD54" s="1181"/>
    </row>
    <row r="55" spans="1:30" s="4" customFormat="1" ht="15" customHeight="1" x14ac:dyDescent="0.15">
      <c r="A55" s="38"/>
      <c r="B55" s="1579"/>
      <c r="C55" s="380" t="s">
        <v>460</v>
      </c>
      <c r="D55" s="752" t="s">
        <v>950</v>
      </c>
      <c r="E55" s="409">
        <v>283</v>
      </c>
      <c r="F55" s="409"/>
      <c r="G55" s="380" t="s">
        <v>1023</v>
      </c>
      <c r="H55" s="380" t="s">
        <v>273</v>
      </c>
      <c r="I55" s="752" t="s">
        <v>957</v>
      </c>
      <c r="J55" s="410" t="s">
        <v>277</v>
      </c>
      <c r="K55" s="138">
        <v>0</v>
      </c>
      <c r="L55" s="138">
        <v>0</v>
      </c>
      <c r="M55" s="138">
        <v>2</v>
      </c>
      <c r="N55" s="138">
        <v>0</v>
      </c>
      <c r="O55" s="164">
        <v>1.3</v>
      </c>
      <c r="P55" s="164">
        <v>1</v>
      </c>
      <c r="Q55" s="164">
        <v>0</v>
      </c>
      <c r="R55" s="138">
        <v>0</v>
      </c>
      <c r="S55" s="138">
        <v>0</v>
      </c>
      <c r="T55" s="138">
        <v>0</v>
      </c>
      <c r="U55" s="603">
        <v>3.3</v>
      </c>
      <c r="V55" s="603">
        <v>1</v>
      </c>
      <c r="W55" s="427" t="s">
        <v>1020</v>
      </c>
      <c r="X55" s="1164"/>
      <c r="Y55" s="1164"/>
      <c r="Z55" s="1164"/>
      <c r="AC55" s="1181"/>
      <c r="AD55" s="1181"/>
    </row>
    <row r="56" spans="1:30" s="4" customFormat="1" ht="15" customHeight="1" x14ac:dyDescent="0.15">
      <c r="B56" s="1579"/>
      <c r="C56" s="249" t="s">
        <v>215</v>
      </c>
      <c r="D56" s="745"/>
      <c r="E56" s="300">
        <v>5562</v>
      </c>
      <c r="F56" s="300"/>
      <c r="G56" s="1577"/>
      <c r="H56" s="1578"/>
      <c r="I56" s="1578"/>
      <c r="J56" s="1578"/>
      <c r="K56" s="301">
        <v>3</v>
      </c>
      <c r="L56" s="301">
        <v>2</v>
      </c>
      <c r="M56" s="301">
        <v>12</v>
      </c>
      <c r="N56" s="301">
        <v>0</v>
      </c>
      <c r="O56" s="411">
        <v>16.200000000000003</v>
      </c>
      <c r="P56" s="411">
        <v>11.7</v>
      </c>
      <c r="Q56" s="411">
        <v>0</v>
      </c>
      <c r="R56" s="301">
        <v>0</v>
      </c>
      <c r="S56" s="301">
        <v>3</v>
      </c>
      <c r="T56" s="301">
        <v>1</v>
      </c>
      <c r="U56" s="301">
        <v>34.200000000000003</v>
      </c>
      <c r="V56" s="301">
        <v>14.7</v>
      </c>
      <c r="W56" s="331"/>
      <c r="X56" s="1164"/>
      <c r="Y56" s="1164"/>
      <c r="Z56" s="1164"/>
      <c r="AC56" s="1181"/>
      <c r="AD56" s="1181"/>
    </row>
    <row r="57" spans="1:30" s="4" customFormat="1" ht="15" customHeight="1" x14ac:dyDescent="0.15">
      <c r="A57" s="37"/>
      <c r="B57" s="1549" t="s">
        <v>53</v>
      </c>
      <c r="C57" s="124" t="s">
        <v>30</v>
      </c>
      <c r="D57" s="317" t="s">
        <v>950</v>
      </c>
      <c r="E57" s="294">
        <v>450</v>
      </c>
      <c r="F57" s="559"/>
      <c r="G57" s="1560" t="s">
        <v>1024</v>
      </c>
      <c r="H57" s="1560" t="s">
        <v>273</v>
      </c>
      <c r="I57" s="1566" t="s">
        <v>957</v>
      </c>
      <c r="J57" s="1569" t="s">
        <v>277</v>
      </c>
      <c r="K57" s="296">
        <v>0</v>
      </c>
      <c r="L57" s="296">
        <v>0</v>
      </c>
      <c r="M57" s="296">
        <v>0</v>
      </c>
      <c r="N57" s="296">
        <v>0</v>
      </c>
      <c r="O57" s="297">
        <v>3</v>
      </c>
      <c r="P57" s="296">
        <v>2</v>
      </c>
      <c r="Q57" s="296">
        <v>0</v>
      </c>
      <c r="R57" s="296">
        <v>0</v>
      </c>
      <c r="S57" s="296">
        <v>0</v>
      </c>
      <c r="T57" s="296">
        <v>0</v>
      </c>
      <c r="U57" s="297">
        <v>3</v>
      </c>
      <c r="V57" s="297">
        <v>2</v>
      </c>
      <c r="W57" s="298" t="s">
        <v>1018</v>
      </c>
      <c r="X57" s="1164"/>
      <c r="Y57" s="1164"/>
      <c r="Z57" s="1164"/>
      <c r="AC57" s="1181"/>
      <c r="AD57" s="1181"/>
    </row>
    <row r="58" spans="1:30" s="4" customFormat="1" ht="15" customHeight="1" x14ac:dyDescent="0.15">
      <c r="A58" s="37"/>
      <c r="B58" s="1550"/>
      <c r="C58" s="125" t="s">
        <v>33</v>
      </c>
      <c r="D58" s="316" t="s">
        <v>950</v>
      </c>
      <c r="E58" s="133">
        <v>577</v>
      </c>
      <c r="F58" s="133"/>
      <c r="G58" s="1561"/>
      <c r="H58" s="1561"/>
      <c r="I58" s="1567"/>
      <c r="J58" s="1570"/>
      <c r="K58" s="135">
        <v>0</v>
      </c>
      <c r="L58" s="135">
        <v>0</v>
      </c>
      <c r="M58" s="135">
        <v>0</v>
      </c>
      <c r="N58" s="135">
        <v>0</v>
      </c>
      <c r="O58" s="135">
        <v>1</v>
      </c>
      <c r="P58" s="135">
        <v>1</v>
      </c>
      <c r="Q58" s="135">
        <v>0</v>
      </c>
      <c r="R58" s="135">
        <v>0</v>
      </c>
      <c r="S58" s="135">
        <v>0</v>
      </c>
      <c r="T58" s="135">
        <v>0</v>
      </c>
      <c r="U58" s="140">
        <v>1</v>
      </c>
      <c r="V58" s="140">
        <v>1</v>
      </c>
      <c r="W58" s="139" t="s">
        <v>1018</v>
      </c>
      <c r="X58" s="1164"/>
      <c r="Y58" s="1164"/>
      <c r="Z58" s="1164"/>
      <c r="AC58" s="1181"/>
      <c r="AD58" s="1181"/>
    </row>
    <row r="59" spans="1:30" s="4" customFormat="1" ht="15" customHeight="1" x14ac:dyDescent="0.15">
      <c r="A59" s="37"/>
      <c r="B59" s="1550"/>
      <c r="C59" s="125" t="s">
        <v>34</v>
      </c>
      <c r="D59" s="316" t="s">
        <v>950</v>
      </c>
      <c r="E59" s="133">
        <v>60</v>
      </c>
      <c r="F59" s="386"/>
      <c r="G59" s="1561"/>
      <c r="H59" s="1561"/>
      <c r="I59" s="1567"/>
      <c r="J59" s="1570"/>
      <c r="K59" s="135">
        <v>0</v>
      </c>
      <c r="L59" s="135">
        <v>0</v>
      </c>
      <c r="M59" s="135">
        <v>0</v>
      </c>
      <c r="N59" s="135">
        <v>0</v>
      </c>
      <c r="O59" s="140" t="s">
        <v>567</v>
      </c>
      <c r="P59" s="140" t="s">
        <v>567</v>
      </c>
      <c r="Q59" s="135">
        <v>0</v>
      </c>
      <c r="R59" s="135">
        <v>0</v>
      </c>
      <c r="S59" s="135">
        <v>0</v>
      </c>
      <c r="T59" s="135">
        <v>0</v>
      </c>
      <c r="U59" s="140">
        <v>0</v>
      </c>
      <c r="V59" s="140">
        <v>0</v>
      </c>
      <c r="W59" s="139" t="s">
        <v>1018</v>
      </c>
      <c r="X59" s="1164"/>
      <c r="Y59" s="1164"/>
      <c r="Z59" s="1164"/>
      <c r="AC59" s="1181"/>
      <c r="AD59" s="1181"/>
    </row>
    <row r="60" spans="1:30" s="4" customFormat="1" ht="15" customHeight="1" x14ac:dyDescent="0.15">
      <c r="A60" s="37"/>
      <c r="B60" s="1550"/>
      <c r="C60" s="125" t="s">
        <v>263</v>
      </c>
      <c r="D60" s="316" t="s">
        <v>950</v>
      </c>
      <c r="E60" s="133">
        <v>741</v>
      </c>
      <c r="F60" s="133"/>
      <c r="G60" s="1561"/>
      <c r="H60" s="1561"/>
      <c r="I60" s="1567"/>
      <c r="J60" s="1570"/>
      <c r="K60" s="135">
        <v>0</v>
      </c>
      <c r="L60" s="135">
        <v>0</v>
      </c>
      <c r="M60" s="135">
        <v>0</v>
      </c>
      <c r="N60" s="135">
        <v>0</v>
      </c>
      <c r="O60" s="135">
        <v>4</v>
      </c>
      <c r="P60" s="135">
        <v>1</v>
      </c>
      <c r="Q60" s="135">
        <v>0</v>
      </c>
      <c r="R60" s="135">
        <v>0</v>
      </c>
      <c r="S60" s="140">
        <v>0</v>
      </c>
      <c r="T60" s="140">
        <v>0</v>
      </c>
      <c r="U60" s="140">
        <v>4</v>
      </c>
      <c r="V60" s="140">
        <v>1</v>
      </c>
      <c r="W60" s="139" t="s">
        <v>1018</v>
      </c>
      <c r="X60" s="1164"/>
      <c r="Y60" s="1164"/>
      <c r="Z60" s="1164"/>
      <c r="AC60" s="1181"/>
      <c r="AD60" s="1181"/>
    </row>
    <row r="61" spans="1:30" s="4" customFormat="1" ht="15" customHeight="1" x14ac:dyDescent="0.15">
      <c r="A61" s="37"/>
      <c r="B61" s="1550"/>
      <c r="C61" s="235" t="s">
        <v>188</v>
      </c>
      <c r="D61" s="586" t="s">
        <v>950</v>
      </c>
      <c r="E61" s="386">
        <v>80</v>
      </c>
      <c r="F61" s="386"/>
      <c r="G61" s="1561"/>
      <c r="H61" s="1561"/>
      <c r="I61" s="1567"/>
      <c r="J61" s="1570"/>
      <c r="K61" s="135">
        <v>0</v>
      </c>
      <c r="L61" s="388">
        <v>0</v>
      </c>
      <c r="M61" s="388">
        <v>0</v>
      </c>
      <c r="N61" s="135">
        <v>0</v>
      </c>
      <c r="O61" s="388">
        <v>1</v>
      </c>
      <c r="P61" s="388">
        <v>0</v>
      </c>
      <c r="Q61" s="388">
        <v>0</v>
      </c>
      <c r="R61" s="388">
        <v>0</v>
      </c>
      <c r="S61" s="388">
        <v>0</v>
      </c>
      <c r="T61" s="388">
        <v>0</v>
      </c>
      <c r="U61" s="140">
        <v>1</v>
      </c>
      <c r="V61" s="140">
        <v>0</v>
      </c>
      <c r="W61" s="139" t="s">
        <v>1018</v>
      </c>
      <c r="X61" s="1164"/>
      <c r="Y61" s="1164"/>
      <c r="Z61" s="1164"/>
      <c r="AC61" s="1181"/>
      <c r="AD61" s="1181"/>
    </row>
    <row r="62" spans="1:30" s="4" customFormat="1" ht="15" customHeight="1" x14ac:dyDescent="0.15">
      <c r="A62" s="38"/>
      <c r="B62" s="1550"/>
      <c r="C62" s="207" t="s">
        <v>494</v>
      </c>
      <c r="D62" s="318" t="s">
        <v>950</v>
      </c>
      <c r="E62" s="387">
        <v>67</v>
      </c>
      <c r="F62" s="952"/>
      <c r="G62" s="1562"/>
      <c r="H62" s="1562"/>
      <c r="I62" s="1568"/>
      <c r="J62" s="1571"/>
      <c r="K62" s="132">
        <v>0</v>
      </c>
      <c r="L62" s="210">
        <v>0</v>
      </c>
      <c r="M62" s="210">
        <v>0</v>
      </c>
      <c r="N62" s="132">
        <v>0</v>
      </c>
      <c r="O62" s="211" t="s">
        <v>567</v>
      </c>
      <c r="P62" s="211" t="s">
        <v>567</v>
      </c>
      <c r="Q62" s="210">
        <v>0</v>
      </c>
      <c r="R62" s="210">
        <v>0</v>
      </c>
      <c r="S62" s="210">
        <v>0</v>
      </c>
      <c r="T62" s="210">
        <v>0</v>
      </c>
      <c r="U62" s="211">
        <v>0</v>
      </c>
      <c r="V62" s="211">
        <v>0</v>
      </c>
      <c r="W62" s="385" t="s">
        <v>1025</v>
      </c>
      <c r="X62" s="1164"/>
      <c r="Y62" s="1164"/>
      <c r="Z62" s="1164"/>
      <c r="AC62" s="1181"/>
      <c r="AD62" s="1181"/>
    </row>
    <row r="63" spans="1:30" s="4" customFormat="1" ht="15" customHeight="1" x14ac:dyDescent="0.15">
      <c r="B63" s="1551"/>
      <c r="C63" s="250" t="s">
        <v>215</v>
      </c>
      <c r="D63" s="748"/>
      <c r="E63" s="309">
        <v>1975</v>
      </c>
      <c r="F63" s="309"/>
      <c r="G63" s="1552"/>
      <c r="H63" s="1553"/>
      <c r="I63" s="1553"/>
      <c r="J63" s="1553"/>
      <c r="K63" s="131">
        <v>0</v>
      </c>
      <c r="L63" s="131">
        <v>0</v>
      </c>
      <c r="M63" s="131">
        <v>0</v>
      </c>
      <c r="N63" s="131">
        <v>0</v>
      </c>
      <c r="O63" s="131">
        <v>9</v>
      </c>
      <c r="P63" s="131">
        <v>4</v>
      </c>
      <c r="Q63" s="131">
        <v>0</v>
      </c>
      <c r="R63" s="131">
        <v>0</v>
      </c>
      <c r="S63" s="131">
        <v>0</v>
      </c>
      <c r="T63" s="131">
        <v>0</v>
      </c>
      <c r="U63" s="131">
        <v>9</v>
      </c>
      <c r="V63" s="131">
        <v>4</v>
      </c>
      <c r="W63" s="332"/>
      <c r="X63" s="1164"/>
      <c r="Y63" s="1164"/>
      <c r="Z63" s="1164"/>
      <c r="AC63" s="1181"/>
      <c r="AD63" s="1181"/>
    </row>
    <row r="64" spans="1:30" s="4" customFormat="1" ht="15" customHeight="1" x14ac:dyDescent="0.15">
      <c r="B64" s="1579" t="s">
        <v>230</v>
      </c>
      <c r="C64" s="223" t="s">
        <v>8</v>
      </c>
      <c r="D64" s="749" t="s">
        <v>950</v>
      </c>
      <c r="E64" s="311">
        <v>1166</v>
      </c>
      <c r="F64" s="311"/>
      <c r="G64" s="223" t="s">
        <v>1026</v>
      </c>
      <c r="H64" s="223" t="s">
        <v>273</v>
      </c>
      <c r="I64" s="749" t="s">
        <v>957</v>
      </c>
      <c r="J64" s="312" t="s">
        <v>277</v>
      </c>
      <c r="K64" s="291">
        <v>1</v>
      </c>
      <c r="L64" s="291">
        <v>1</v>
      </c>
      <c r="M64" s="291">
        <v>1</v>
      </c>
      <c r="N64" s="291">
        <v>0</v>
      </c>
      <c r="O64" s="291">
        <v>6.4</v>
      </c>
      <c r="P64" s="291">
        <v>2.2999999999999998</v>
      </c>
      <c r="Q64" s="291">
        <v>0</v>
      </c>
      <c r="R64" s="291">
        <v>0</v>
      </c>
      <c r="S64" s="291">
        <v>0</v>
      </c>
      <c r="T64" s="291">
        <v>0</v>
      </c>
      <c r="U64" s="601">
        <v>8.4</v>
      </c>
      <c r="V64" s="601">
        <v>3.3</v>
      </c>
      <c r="W64" s="293" t="s">
        <v>1027</v>
      </c>
      <c r="X64" s="1164"/>
      <c r="Y64" s="1164"/>
      <c r="Z64" s="1164"/>
      <c r="AC64" s="1181"/>
      <c r="AD64" s="1181"/>
    </row>
    <row r="65" spans="1:30" s="4" customFormat="1" ht="15" customHeight="1" x14ac:dyDescent="0.15">
      <c r="A65" s="37"/>
      <c r="B65" s="1579"/>
      <c r="C65" s="126" t="s">
        <v>231</v>
      </c>
      <c r="D65" s="126" t="s">
        <v>950</v>
      </c>
      <c r="E65" s="130">
        <v>822</v>
      </c>
      <c r="F65" s="130"/>
      <c r="G65" s="123" t="s">
        <v>1028</v>
      </c>
      <c r="H65" s="123" t="s">
        <v>273</v>
      </c>
      <c r="I65" s="126" t="s">
        <v>957</v>
      </c>
      <c r="J65" s="127" t="s">
        <v>277</v>
      </c>
      <c r="K65" s="128">
        <v>0</v>
      </c>
      <c r="L65" s="128">
        <v>0</v>
      </c>
      <c r="M65" s="128">
        <v>1</v>
      </c>
      <c r="N65" s="128">
        <v>0</v>
      </c>
      <c r="O65" s="128">
        <v>5.8</v>
      </c>
      <c r="P65" s="128">
        <v>2.2999999999999998</v>
      </c>
      <c r="Q65" s="128">
        <v>0</v>
      </c>
      <c r="R65" s="128">
        <v>0</v>
      </c>
      <c r="S65" s="128">
        <v>0</v>
      </c>
      <c r="T65" s="128">
        <v>0</v>
      </c>
      <c r="U65" s="602">
        <v>6.8</v>
      </c>
      <c r="V65" s="602">
        <v>2.2999999999999998</v>
      </c>
      <c r="W65" s="129" t="s">
        <v>1029</v>
      </c>
      <c r="X65" s="1164"/>
      <c r="Y65" s="1164"/>
      <c r="Z65" s="1164"/>
      <c r="AC65" s="1181"/>
      <c r="AD65" s="1181"/>
    </row>
    <row r="66" spans="1:30" s="4" customFormat="1" ht="15" customHeight="1" x14ac:dyDescent="0.15">
      <c r="A66" s="37"/>
      <c r="B66" s="1579"/>
      <c r="C66" s="213" t="s">
        <v>204</v>
      </c>
      <c r="D66" s="213" t="s">
        <v>950</v>
      </c>
      <c r="E66" s="205">
        <v>360</v>
      </c>
      <c r="F66" s="205"/>
      <c r="G66" s="203" t="s">
        <v>1030</v>
      </c>
      <c r="H66" s="203" t="s">
        <v>273</v>
      </c>
      <c r="I66" s="213" t="s">
        <v>957</v>
      </c>
      <c r="J66" s="214" t="s">
        <v>277</v>
      </c>
      <c r="K66" s="215">
        <v>0</v>
      </c>
      <c r="L66" s="215">
        <v>0</v>
      </c>
      <c r="M66" s="215">
        <v>1</v>
      </c>
      <c r="N66" s="215">
        <v>0</v>
      </c>
      <c r="O66" s="215">
        <v>3.1</v>
      </c>
      <c r="P66" s="215">
        <v>1.2</v>
      </c>
      <c r="Q66" s="215">
        <v>0</v>
      </c>
      <c r="R66" s="215">
        <v>0</v>
      </c>
      <c r="S66" s="215">
        <v>0</v>
      </c>
      <c r="T66" s="215">
        <v>0</v>
      </c>
      <c r="U66" s="603">
        <v>4.0999999999999996</v>
      </c>
      <c r="V66" s="603">
        <v>1.2</v>
      </c>
      <c r="W66" s="206" t="s">
        <v>1031</v>
      </c>
      <c r="X66" s="1164"/>
      <c r="Y66" s="1164"/>
      <c r="Z66" s="1164"/>
      <c r="AC66" s="1181"/>
      <c r="AD66" s="1181"/>
    </row>
    <row r="67" spans="1:30" s="4" customFormat="1" ht="15" customHeight="1" x14ac:dyDescent="0.15">
      <c r="B67" s="1579"/>
      <c r="C67" s="249" t="s">
        <v>215</v>
      </c>
      <c r="D67" s="745"/>
      <c r="E67" s="300">
        <v>2348</v>
      </c>
      <c r="F67" s="300"/>
      <c r="G67" s="1577"/>
      <c r="H67" s="1578"/>
      <c r="I67" s="1578"/>
      <c r="J67" s="1578"/>
      <c r="K67" s="301">
        <v>1</v>
      </c>
      <c r="L67" s="301">
        <v>1</v>
      </c>
      <c r="M67" s="301">
        <v>3</v>
      </c>
      <c r="N67" s="301">
        <v>0</v>
      </c>
      <c r="O67" s="301">
        <v>15.299999999999999</v>
      </c>
      <c r="P67" s="301">
        <v>5.8</v>
      </c>
      <c r="Q67" s="301">
        <v>0</v>
      </c>
      <c r="R67" s="301">
        <v>0</v>
      </c>
      <c r="S67" s="301">
        <v>0</v>
      </c>
      <c r="T67" s="301">
        <v>0</v>
      </c>
      <c r="U67" s="301">
        <v>19.299999999999997</v>
      </c>
      <c r="V67" s="301">
        <v>6.8</v>
      </c>
      <c r="W67" s="331"/>
      <c r="X67" s="1164"/>
      <c r="Y67" s="1164"/>
      <c r="Z67" s="1164"/>
      <c r="AC67" s="1181"/>
      <c r="AD67" s="1181"/>
    </row>
    <row r="68" spans="1:30" s="4" customFormat="1" ht="15" customHeight="1" x14ac:dyDescent="0.15">
      <c r="B68" s="1549" t="s">
        <v>54</v>
      </c>
      <c r="C68" s="124" t="s">
        <v>259</v>
      </c>
      <c r="D68" s="317" t="s">
        <v>950</v>
      </c>
      <c r="E68" s="294">
        <v>1412</v>
      </c>
      <c r="F68" s="294"/>
      <c r="G68" s="1569" t="s">
        <v>1032</v>
      </c>
      <c r="H68" s="1569" t="s">
        <v>273</v>
      </c>
      <c r="I68" s="1580" t="s">
        <v>957</v>
      </c>
      <c r="J68" s="1569" t="s">
        <v>277</v>
      </c>
      <c r="K68" s="296">
        <v>1</v>
      </c>
      <c r="L68" s="296">
        <v>1</v>
      </c>
      <c r="M68" s="296">
        <v>1</v>
      </c>
      <c r="N68" s="296">
        <v>0</v>
      </c>
      <c r="O68" s="296">
        <v>2.5</v>
      </c>
      <c r="P68" s="296">
        <v>1</v>
      </c>
      <c r="Q68" s="296">
        <v>0</v>
      </c>
      <c r="R68" s="296">
        <v>0</v>
      </c>
      <c r="S68" s="296">
        <v>0</v>
      </c>
      <c r="T68" s="296">
        <v>0</v>
      </c>
      <c r="U68" s="297">
        <v>4.5</v>
      </c>
      <c r="V68" s="297">
        <v>2</v>
      </c>
      <c r="W68" s="298" t="s">
        <v>1033</v>
      </c>
      <c r="X68" s="1164"/>
      <c r="Y68" s="1164"/>
      <c r="Z68" s="1164"/>
      <c r="AC68" s="1181"/>
      <c r="AD68" s="1181"/>
    </row>
    <row r="69" spans="1:30" s="4" customFormat="1" ht="15" customHeight="1" x14ac:dyDescent="0.15">
      <c r="A69" s="37"/>
      <c r="B69" s="1550"/>
      <c r="C69" s="207" t="s">
        <v>258</v>
      </c>
      <c r="D69" s="318" t="s">
        <v>950</v>
      </c>
      <c r="E69" s="208">
        <v>485</v>
      </c>
      <c r="F69" s="208"/>
      <c r="G69" s="1571"/>
      <c r="H69" s="1571"/>
      <c r="I69" s="1581"/>
      <c r="J69" s="1571"/>
      <c r="K69" s="210">
        <v>0</v>
      </c>
      <c r="L69" s="210">
        <v>0</v>
      </c>
      <c r="M69" s="210">
        <v>0</v>
      </c>
      <c r="N69" s="210">
        <v>0</v>
      </c>
      <c r="O69" s="210">
        <v>3</v>
      </c>
      <c r="P69" s="210">
        <v>2</v>
      </c>
      <c r="Q69" s="210">
        <v>0</v>
      </c>
      <c r="R69" s="210">
        <v>0</v>
      </c>
      <c r="S69" s="210">
        <v>0</v>
      </c>
      <c r="T69" s="210">
        <v>0</v>
      </c>
      <c r="U69" s="211">
        <v>3</v>
      </c>
      <c r="V69" s="211">
        <v>2</v>
      </c>
      <c r="W69" s="212" t="s">
        <v>1034</v>
      </c>
      <c r="X69" s="1164"/>
      <c r="Y69" s="1164"/>
      <c r="Z69" s="1164"/>
      <c r="AC69" s="1181"/>
      <c r="AD69" s="1181"/>
    </row>
    <row r="70" spans="1:30" s="4" customFormat="1" ht="15" customHeight="1" x14ac:dyDescent="0.15">
      <c r="B70" s="1551"/>
      <c r="C70" s="250" t="s">
        <v>215</v>
      </c>
      <c r="D70" s="748"/>
      <c r="E70" s="309">
        <v>1897</v>
      </c>
      <c r="F70" s="309"/>
      <c r="G70" s="1552"/>
      <c r="H70" s="1553"/>
      <c r="I70" s="1553"/>
      <c r="J70" s="1553"/>
      <c r="K70" s="131">
        <v>1</v>
      </c>
      <c r="L70" s="131">
        <v>1</v>
      </c>
      <c r="M70" s="131">
        <v>1</v>
      </c>
      <c r="N70" s="131">
        <v>0</v>
      </c>
      <c r="O70" s="131">
        <v>5.5</v>
      </c>
      <c r="P70" s="131">
        <v>3</v>
      </c>
      <c r="Q70" s="131">
        <v>0</v>
      </c>
      <c r="R70" s="131">
        <v>0</v>
      </c>
      <c r="S70" s="131">
        <v>0</v>
      </c>
      <c r="T70" s="131">
        <v>0</v>
      </c>
      <c r="U70" s="131">
        <v>7.5</v>
      </c>
      <c r="V70" s="131">
        <v>4</v>
      </c>
      <c r="W70" s="332"/>
      <c r="X70" s="1164"/>
      <c r="Y70" s="1164"/>
      <c r="Z70" s="1164"/>
      <c r="AC70" s="1181"/>
      <c r="AD70" s="1181"/>
    </row>
    <row r="71" spans="1:30" s="4" customFormat="1" ht="15" customHeight="1" x14ac:dyDescent="0.15">
      <c r="A71" s="37"/>
      <c r="B71" s="199" t="s">
        <v>55</v>
      </c>
      <c r="C71" s="231" t="s">
        <v>261</v>
      </c>
      <c r="D71" s="319" t="s">
        <v>950</v>
      </c>
      <c r="E71" s="306">
        <v>1250</v>
      </c>
      <c r="F71" s="306"/>
      <c r="G71" s="231" t="s">
        <v>1035</v>
      </c>
      <c r="H71" s="231" t="s">
        <v>273</v>
      </c>
      <c r="I71" s="319" t="s">
        <v>957</v>
      </c>
      <c r="J71" s="307" t="s">
        <v>277</v>
      </c>
      <c r="K71" s="164">
        <v>2</v>
      </c>
      <c r="L71" s="164">
        <v>2</v>
      </c>
      <c r="M71" s="164">
        <v>1</v>
      </c>
      <c r="N71" s="164">
        <v>0</v>
      </c>
      <c r="O71" s="164">
        <v>4.8</v>
      </c>
      <c r="P71" s="164">
        <v>4</v>
      </c>
      <c r="Q71" s="164">
        <v>0</v>
      </c>
      <c r="R71" s="164">
        <v>0</v>
      </c>
      <c r="S71" s="164">
        <v>0</v>
      </c>
      <c r="T71" s="164">
        <v>0</v>
      </c>
      <c r="U71" s="604">
        <v>7.8</v>
      </c>
      <c r="V71" s="604">
        <v>6</v>
      </c>
      <c r="W71" s="308" t="s">
        <v>1036</v>
      </c>
      <c r="X71" s="1164"/>
      <c r="Y71" s="1164"/>
      <c r="Z71" s="1164"/>
      <c r="AC71" s="1181"/>
      <c r="AD71" s="1181"/>
    </row>
    <row r="72" spans="1:30" s="4" customFormat="1" ht="15" customHeight="1" x14ac:dyDescent="0.15">
      <c r="A72" s="37"/>
      <c r="B72" s="241" t="s">
        <v>56</v>
      </c>
      <c r="C72" s="3" t="s">
        <v>9</v>
      </c>
      <c r="D72" s="750" t="s">
        <v>946</v>
      </c>
      <c r="E72" s="302">
        <v>2036</v>
      </c>
      <c r="F72" s="302"/>
      <c r="G72" s="3" t="s">
        <v>1037</v>
      </c>
      <c r="H72" s="987" t="s">
        <v>273</v>
      </c>
      <c r="I72" s="750" t="s">
        <v>275</v>
      </c>
      <c r="J72" s="303" t="s">
        <v>277</v>
      </c>
      <c r="K72" s="50">
        <v>2</v>
      </c>
      <c r="L72" s="50">
        <v>2</v>
      </c>
      <c r="M72" s="50">
        <v>0</v>
      </c>
      <c r="N72" s="50">
        <v>0</v>
      </c>
      <c r="O72" s="50">
        <v>1</v>
      </c>
      <c r="P72" s="50">
        <v>0</v>
      </c>
      <c r="Q72" s="50">
        <v>3</v>
      </c>
      <c r="R72" s="50">
        <v>0</v>
      </c>
      <c r="S72" s="50">
        <v>0</v>
      </c>
      <c r="T72" s="50">
        <v>0</v>
      </c>
      <c r="U72" s="304">
        <v>6</v>
      </c>
      <c r="V72" s="304">
        <v>2</v>
      </c>
      <c r="W72" s="305" t="s">
        <v>1038</v>
      </c>
      <c r="X72" s="1164"/>
      <c r="Y72" s="1164"/>
      <c r="Z72" s="1164"/>
      <c r="AC72" s="1181"/>
      <c r="AD72" s="1181"/>
    </row>
    <row r="73" spans="1:30" s="4" customFormat="1" ht="15" customHeight="1" x14ac:dyDescent="0.15">
      <c r="A73" s="37"/>
      <c r="B73" s="199" t="s">
        <v>57</v>
      </c>
      <c r="C73" s="231" t="s">
        <v>224</v>
      </c>
      <c r="D73" s="319" t="s">
        <v>950</v>
      </c>
      <c r="E73" s="306">
        <v>832</v>
      </c>
      <c r="F73" s="306"/>
      <c r="G73" s="319" t="s">
        <v>1039</v>
      </c>
      <c r="H73" s="231" t="s">
        <v>956</v>
      </c>
      <c r="I73" s="319" t="s">
        <v>275</v>
      </c>
      <c r="J73" s="307" t="s">
        <v>277</v>
      </c>
      <c r="K73" s="164">
        <v>0</v>
      </c>
      <c r="L73" s="164">
        <v>0</v>
      </c>
      <c r="M73" s="164">
        <v>0</v>
      </c>
      <c r="N73" s="164">
        <v>0</v>
      </c>
      <c r="O73" s="164">
        <v>8</v>
      </c>
      <c r="P73" s="164">
        <v>8</v>
      </c>
      <c r="Q73" s="164">
        <v>1</v>
      </c>
      <c r="R73" s="164">
        <v>1</v>
      </c>
      <c r="S73" s="164">
        <v>0</v>
      </c>
      <c r="T73" s="164">
        <v>0</v>
      </c>
      <c r="U73" s="604">
        <v>9</v>
      </c>
      <c r="V73" s="604">
        <v>9</v>
      </c>
      <c r="W73" s="308" t="s">
        <v>1040</v>
      </c>
      <c r="X73" s="1164"/>
      <c r="Y73" s="1164"/>
      <c r="Z73" s="1164"/>
      <c r="AC73" s="1181"/>
      <c r="AD73" s="1181"/>
    </row>
    <row r="74" spans="1:30" s="4" customFormat="1" ht="15" customHeight="1" x14ac:dyDescent="0.15">
      <c r="A74" s="37"/>
      <c r="B74" s="241" t="s">
        <v>58</v>
      </c>
      <c r="C74" s="3" t="s">
        <v>227</v>
      </c>
      <c r="D74" s="750" t="s">
        <v>950</v>
      </c>
      <c r="E74" s="302">
        <v>1323</v>
      </c>
      <c r="F74" s="302"/>
      <c r="G74" s="3" t="s">
        <v>1041</v>
      </c>
      <c r="H74" s="987" t="s">
        <v>273</v>
      </c>
      <c r="I74" s="750" t="s">
        <v>275</v>
      </c>
      <c r="J74" s="303" t="s">
        <v>346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12.2</v>
      </c>
      <c r="T74" s="50">
        <v>2.6</v>
      </c>
      <c r="U74" s="304">
        <v>12.2</v>
      </c>
      <c r="V74" s="304">
        <v>2.6</v>
      </c>
      <c r="W74" s="305" t="s">
        <v>1042</v>
      </c>
      <c r="X74" s="1164"/>
      <c r="Y74" s="1164"/>
      <c r="Z74" s="1164"/>
      <c r="AC74" s="1181"/>
      <c r="AD74" s="1181"/>
    </row>
    <row r="75" spans="1:30" s="4" customFormat="1" ht="15" customHeight="1" x14ac:dyDescent="0.15">
      <c r="A75" s="37"/>
      <c r="B75" s="199" t="s">
        <v>59</v>
      </c>
      <c r="C75" s="231" t="s">
        <v>225</v>
      </c>
      <c r="D75" s="319" t="s">
        <v>950</v>
      </c>
      <c r="E75" s="306">
        <v>715</v>
      </c>
      <c r="F75" s="306"/>
      <c r="G75" s="231" t="s">
        <v>1043</v>
      </c>
      <c r="H75" s="231" t="s">
        <v>956</v>
      </c>
      <c r="I75" s="319" t="s">
        <v>957</v>
      </c>
      <c r="J75" s="307" t="s">
        <v>277</v>
      </c>
      <c r="K75" s="164">
        <v>1</v>
      </c>
      <c r="L75" s="164">
        <v>1</v>
      </c>
      <c r="M75" s="164">
        <v>0</v>
      </c>
      <c r="N75" s="164">
        <v>0</v>
      </c>
      <c r="O75" s="164">
        <v>0</v>
      </c>
      <c r="P75" s="164">
        <v>0</v>
      </c>
      <c r="Q75" s="164">
        <v>4.7</v>
      </c>
      <c r="R75" s="164">
        <v>3.4</v>
      </c>
      <c r="S75" s="164">
        <v>0</v>
      </c>
      <c r="T75" s="164">
        <v>0</v>
      </c>
      <c r="U75" s="604">
        <v>5.7</v>
      </c>
      <c r="V75" s="604">
        <v>4.4000000000000004</v>
      </c>
      <c r="W75" s="308" t="s">
        <v>1044</v>
      </c>
      <c r="X75" s="1164"/>
      <c r="Y75" s="1164"/>
      <c r="Z75" s="1164"/>
      <c r="AC75" s="1181"/>
      <c r="AD75" s="1181"/>
    </row>
    <row r="76" spans="1:30" s="4" customFormat="1" ht="15" customHeight="1" x14ac:dyDescent="0.15">
      <c r="A76" s="37"/>
      <c r="B76" s="241" t="s">
        <v>60</v>
      </c>
      <c r="C76" s="3" t="s">
        <v>262</v>
      </c>
      <c r="D76" s="750" t="s">
        <v>950</v>
      </c>
      <c r="E76" s="302">
        <v>739</v>
      </c>
      <c r="F76" s="302"/>
      <c r="G76" s="3" t="s">
        <v>1045</v>
      </c>
      <c r="H76" s="987" t="s">
        <v>956</v>
      </c>
      <c r="I76" s="750" t="s">
        <v>957</v>
      </c>
      <c r="J76" s="303" t="s">
        <v>277</v>
      </c>
      <c r="K76" s="50">
        <v>0</v>
      </c>
      <c r="L76" s="50">
        <v>0</v>
      </c>
      <c r="M76" s="50">
        <v>2</v>
      </c>
      <c r="N76" s="50">
        <v>2</v>
      </c>
      <c r="O76" s="50">
        <v>2.4</v>
      </c>
      <c r="P76" s="50">
        <v>2.4</v>
      </c>
      <c r="Q76" s="50">
        <v>0</v>
      </c>
      <c r="R76" s="50">
        <v>0</v>
      </c>
      <c r="S76" s="50">
        <v>0</v>
      </c>
      <c r="T76" s="50">
        <v>0</v>
      </c>
      <c r="U76" s="304">
        <v>4.4000000000000004</v>
      </c>
      <c r="V76" s="304">
        <v>4.4000000000000004</v>
      </c>
      <c r="W76" s="305" t="s">
        <v>1046</v>
      </c>
      <c r="X76" s="1164"/>
      <c r="Y76" s="1164"/>
      <c r="Z76" s="1164"/>
      <c r="AC76" s="1181"/>
      <c r="AD76" s="1181"/>
    </row>
    <row r="77" spans="1:30" s="4" customFormat="1" ht="15" customHeight="1" x14ac:dyDescent="0.15">
      <c r="A77" s="37"/>
      <c r="B77" s="635" t="s">
        <v>514</v>
      </c>
      <c r="C77" s="636" t="s">
        <v>516</v>
      </c>
      <c r="D77" s="636" t="s">
        <v>950</v>
      </c>
      <c r="E77" s="534">
        <v>360</v>
      </c>
      <c r="F77" s="534"/>
      <c r="G77" s="533" t="s">
        <v>1047</v>
      </c>
      <c r="H77" s="533" t="s">
        <v>273</v>
      </c>
      <c r="I77" s="636" t="s">
        <v>957</v>
      </c>
      <c r="J77" s="535" t="s">
        <v>277</v>
      </c>
      <c r="K77" s="398">
        <v>0</v>
      </c>
      <c r="L77" s="398">
        <v>0</v>
      </c>
      <c r="M77" s="398">
        <v>2</v>
      </c>
      <c r="N77" s="398">
        <v>0</v>
      </c>
      <c r="O77" s="398">
        <v>3</v>
      </c>
      <c r="P77" s="398">
        <v>2</v>
      </c>
      <c r="Q77" s="398">
        <v>2</v>
      </c>
      <c r="R77" s="398">
        <v>2</v>
      </c>
      <c r="S77" s="398">
        <v>0</v>
      </c>
      <c r="T77" s="398">
        <v>0</v>
      </c>
      <c r="U77" s="604">
        <v>7</v>
      </c>
      <c r="V77" s="604">
        <v>4</v>
      </c>
      <c r="W77" s="536" t="s">
        <v>1048</v>
      </c>
      <c r="X77" s="1164"/>
      <c r="Y77" s="1164"/>
      <c r="Z77" s="1164"/>
      <c r="AC77" s="1181"/>
      <c r="AD77" s="1181"/>
    </row>
    <row r="78" spans="1:30" s="4" customFormat="1" ht="15" customHeight="1" x14ac:dyDescent="0.15">
      <c r="A78" s="37"/>
      <c r="B78" s="557" t="s">
        <v>61</v>
      </c>
      <c r="C78" s="3" t="s">
        <v>218</v>
      </c>
      <c r="D78" s="750" t="s">
        <v>950</v>
      </c>
      <c r="E78" s="302">
        <v>959</v>
      </c>
      <c r="F78" s="302"/>
      <c r="G78" s="3" t="s">
        <v>1049</v>
      </c>
      <c r="H78" s="987" t="s">
        <v>273</v>
      </c>
      <c r="I78" s="750" t="s">
        <v>957</v>
      </c>
      <c r="J78" s="303" t="s">
        <v>277</v>
      </c>
      <c r="K78" s="50">
        <v>0</v>
      </c>
      <c r="L78" s="50">
        <v>0</v>
      </c>
      <c r="M78" s="50">
        <v>3</v>
      </c>
      <c r="N78" s="50">
        <v>0</v>
      </c>
      <c r="O78" s="50">
        <v>0</v>
      </c>
      <c r="P78" s="50">
        <v>0</v>
      </c>
      <c r="Q78" s="50">
        <v>6</v>
      </c>
      <c r="R78" s="50">
        <v>2</v>
      </c>
      <c r="S78" s="50">
        <v>0</v>
      </c>
      <c r="T78" s="50">
        <v>0</v>
      </c>
      <c r="U78" s="304">
        <v>9</v>
      </c>
      <c r="V78" s="304">
        <v>2</v>
      </c>
      <c r="W78" s="305" t="s">
        <v>1050</v>
      </c>
      <c r="X78" s="1164"/>
      <c r="Y78" s="1164"/>
      <c r="Z78" s="1164"/>
      <c r="AC78" s="1181"/>
      <c r="AD78" s="1181"/>
    </row>
    <row r="79" spans="1:30" s="4" customFormat="1" ht="15" customHeight="1" x14ac:dyDescent="0.15">
      <c r="A79" s="37"/>
      <c r="B79" s="1629" t="s">
        <v>62</v>
      </c>
      <c r="C79" s="537" t="s">
        <v>51</v>
      </c>
      <c r="D79" s="753" t="s">
        <v>950</v>
      </c>
      <c r="E79" s="538">
        <v>478</v>
      </c>
      <c r="F79" s="538"/>
      <c r="G79" s="1648" t="s">
        <v>1051</v>
      </c>
      <c r="H79" s="1648" t="s">
        <v>273</v>
      </c>
      <c r="I79" s="1651" t="s">
        <v>957</v>
      </c>
      <c r="J79" s="1654" t="s">
        <v>277</v>
      </c>
      <c r="K79" s="539">
        <v>0</v>
      </c>
      <c r="L79" s="539">
        <v>0</v>
      </c>
      <c r="M79" s="539">
        <v>1</v>
      </c>
      <c r="N79" s="539">
        <v>0</v>
      </c>
      <c r="O79" s="539">
        <v>3</v>
      </c>
      <c r="P79" s="539">
        <v>3</v>
      </c>
      <c r="Q79" s="539">
        <v>0.3</v>
      </c>
      <c r="R79" s="539">
        <v>0</v>
      </c>
      <c r="S79" s="539">
        <v>0</v>
      </c>
      <c r="T79" s="539">
        <v>0</v>
      </c>
      <c r="U79" s="601">
        <v>4.3</v>
      </c>
      <c r="V79" s="601">
        <v>3</v>
      </c>
      <c r="W79" s="540" t="s">
        <v>1052</v>
      </c>
      <c r="X79" s="1164"/>
      <c r="Y79" s="1164"/>
      <c r="Z79" s="1164"/>
      <c r="AC79" s="1181"/>
      <c r="AD79" s="1181"/>
    </row>
    <row r="80" spans="1:30" s="4" customFormat="1" ht="15" customHeight="1" x14ac:dyDescent="0.15">
      <c r="A80" s="37"/>
      <c r="B80" s="1630"/>
      <c r="C80" s="541" t="s">
        <v>264</v>
      </c>
      <c r="D80" s="754" t="s">
        <v>950</v>
      </c>
      <c r="E80" s="542">
        <v>491</v>
      </c>
      <c r="F80" s="542"/>
      <c r="G80" s="1649"/>
      <c r="H80" s="1649"/>
      <c r="I80" s="1652"/>
      <c r="J80" s="1655"/>
      <c r="K80" s="543">
        <v>0</v>
      </c>
      <c r="L80" s="543">
        <v>0</v>
      </c>
      <c r="M80" s="543">
        <v>0</v>
      </c>
      <c r="N80" s="543">
        <v>0</v>
      </c>
      <c r="O80" s="543">
        <v>2</v>
      </c>
      <c r="P80" s="543">
        <v>2</v>
      </c>
      <c r="Q80" s="543">
        <v>0.5</v>
      </c>
      <c r="R80" s="543">
        <v>0</v>
      </c>
      <c r="S80" s="543">
        <v>0</v>
      </c>
      <c r="T80" s="543">
        <v>0</v>
      </c>
      <c r="U80" s="602">
        <v>2.5</v>
      </c>
      <c r="V80" s="602">
        <v>2</v>
      </c>
      <c r="W80" s="403" t="s">
        <v>1053</v>
      </c>
      <c r="X80" s="1164"/>
      <c r="Y80" s="1164"/>
      <c r="Z80" s="1164"/>
      <c r="AC80" s="1181"/>
      <c r="AD80" s="1181"/>
    </row>
    <row r="81" spans="1:30" s="4" customFormat="1" ht="15" customHeight="1" x14ac:dyDescent="0.15">
      <c r="A81" s="37"/>
      <c r="B81" s="1630"/>
      <c r="C81" s="544" t="s">
        <v>219</v>
      </c>
      <c r="D81" s="755" t="s">
        <v>950</v>
      </c>
      <c r="E81" s="545">
        <v>714</v>
      </c>
      <c r="F81" s="545"/>
      <c r="G81" s="1650"/>
      <c r="H81" s="1650"/>
      <c r="I81" s="1653"/>
      <c r="J81" s="1656"/>
      <c r="K81" s="546">
        <v>0</v>
      </c>
      <c r="L81" s="546">
        <v>0</v>
      </c>
      <c r="M81" s="546">
        <v>0</v>
      </c>
      <c r="N81" s="546">
        <v>0</v>
      </c>
      <c r="O81" s="546">
        <v>3</v>
      </c>
      <c r="P81" s="546">
        <v>3</v>
      </c>
      <c r="Q81" s="546">
        <v>0.8</v>
      </c>
      <c r="R81" s="546">
        <v>0</v>
      </c>
      <c r="S81" s="546">
        <v>0</v>
      </c>
      <c r="T81" s="546">
        <v>0</v>
      </c>
      <c r="U81" s="603">
        <v>3.8</v>
      </c>
      <c r="V81" s="603">
        <v>3</v>
      </c>
      <c r="W81" s="547" t="s">
        <v>1054</v>
      </c>
      <c r="X81" s="1164"/>
      <c r="Y81" s="1164"/>
      <c r="Z81" s="1164"/>
      <c r="AC81" s="1181"/>
      <c r="AD81" s="1181"/>
    </row>
    <row r="82" spans="1:30" s="4" customFormat="1" ht="15" customHeight="1" x14ac:dyDescent="0.15">
      <c r="B82" s="1631"/>
      <c r="C82" s="548" t="s">
        <v>215</v>
      </c>
      <c r="D82" s="756"/>
      <c r="E82" s="549">
        <v>1683</v>
      </c>
      <c r="F82" s="549"/>
      <c r="G82" s="1643"/>
      <c r="H82" s="1644"/>
      <c r="I82" s="1644"/>
      <c r="J82" s="1644"/>
      <c r="K82" s="550">
        <v>0</v>
      </c>
      <c r="L82" s="550">
        <v>0</v>
      </c>
      <c r="M82" s="550">
        <v>1</v>
      </c>
      <c r="N82" s="550">
        <v>0</v>
      </c>
      <c r="O82" s="550">
        <v>8</v>
      </c>
      <c r="P82" s="550">
        <v>8</v>
      </c>
      <c r="Q82" s="550">
        <v>1.6</v>
      </c>
      <c r="R82" s="550">
        <v>0</v>
      </c>
      <c r="S82" s="550">
        <v>0</v>
      </c>
      <c r="T82" s="550">
        <v>0</v>
      </c>
      <c r="U82" s="604">
        <v>10.6</v>
      </c>
      <c r="V82" s="604">
        <v>8</v>
      </c>
      <c r="W82" s="405"/>
      <c r="X82" s="1164"/>
      <c r="Y82" s="1164"/>
      <c r="Z82" s="1164"/>
      <c r="AC82" s="1181"/>
      <c r="AD82" s="1181"/>
    </row>
    <row r="83" spans="1:30" s="4" customFormat="1" ht="15" customHeight="1" x14ac:dyDescent="0.15">
      <c r="B83" s="1642" t="s">
        <v>151</v>
      </c>
      <c r="C83" s="558" t="s">
        <v>152</v>
      </c>
      <c r="D83" s="757" t="s">
        <v>950</v>
      </c>
      <c r="E83" s="559">
        <v>342</v>
      </c>
      <c r="F83" s="559"/>
      <c r="G83" s="1609" t="s">
        <v>1055</v>
      </c>
      <c r="H83" s="1609" t="s">
        <v>956</v>
      </c>
      <c r="I83" s="757" t="s">
        <v>275</v>
      </c>
      <c r="J83" s="1609" t="s">
        <v>277</v>
      </c>
      <c r="K83" s="560">
        <v>1</v>
      </c>
      <c r="L83" s="560">
        <v>1</v>
      </c>
      <c r="M83" s="560">
        <v>1</v>
      </c>
      <c r="N83" s="560">
        <v>0</v>
      </c>
      <c r="O83" s="561">
        <f>7.791+0.009</f>
        <v>7.8000000000000007</v>
      </c>
      <c r="P83" s="560">
        <v>3.7</v>
      </c>
      <c r="Q83" s="560">
        <v>0</v>
      </c>
      <c r="R83" s="560">
        <v>0</v>
      </c>
      <c r="S83" s="560">
        <v>0</v>
      </c>
      <c r="T83" s="560">
        <v>0</v>
      </c>
      <c r="U83" s="297">
        <f>9.791+0.009</f>
        <v>9.8000000000000007</v>
      </c>
      <c r="V83" s="297">
        <v>4.7</v>
      </c>
      <c r="W83" s="562" t="s">
        <v>1056</v>
      </c>
      <c r="X83" s="1164"/>
      <c r="Y83" s="1164"/>
      <c r="Z83" s="1164"/>
      <c r="AC83" s="1181"/>
      <c r="AD83" s="1181"/>
    </row>
    <row r="84" spans="1:30" s="4" customFormat="1" ht="15" customHeight="1" x14ac:dyDescent="0.15">
      <c r="B84" s="1642"/>
      <c r="C84" s="207" t="s">
        <v>153</v>
      </c>
      <c r="D84" s="747" t="s">
        <v>950</v>
      </c>
      <c r="E84" s="208">
        <v>225</v>
      </c>
      <c r="F84" s="208"/>
      <c r="G84" s="1610"/>
      <c r="H84" s="1610"/>
      <c r="I84" s="747" t="s">
        <v>960</v>
      </c>
      <c r="J84" s="1610"/>
      <c r="K84" s="1645" t="s">
        <v>1102</v>
      </c>
      <c r="L84" s="1646"/>
      <c r="M84" s="1646"/>
      <c r="N84" s="1646"/>
      <c r="O84" s="1646"/>
      <c r="P84" s="1646"/>
      <c r="Q84" s="1646"/>
      <c r="R84" s="1646"/>
      <c r="S84" s="1646"/>
      <c r="T84" s="1646"/>
      <c r="U84" s="1646"/>
      <c r="V84" s="1647"/>
      <c r="W84" s="212" t="s">
        <v>1056</v>
      </c>
      <c r="X84" s="1164"/>
      <c r="Y84" s="1164"/>
      <c r="Z84" s="1164"/>
      <c r="AC84" s="1181"/>
      <c r="AD84" s="1181"/>
    </row>
    <row r="85" spans="1:30" s="4" customFormat="1" ht="15" customHeight="1" x14ac:dyDescent="0.15">
      <c r="B85" s="1642"/>
      <c r="C85" s="381" t="s">
        <v>215</v>
      </c>
      <c r="D85" s="748"/>
      <c r="E85" s="563">
        <v>567</v>
      </c>
      <c r="F85" s="563"/>
      <c r="G85" s="1552"/>
      <c r="H85" s="1627"/>
      <c r="I85" s="1627"/>
      <c r="J85" s="1627"/>
      <c r="K85" s="564">
        <v>1</v>
      </c>
      <c r="L85" s="564">
        <v>1</v>
      </c>
      <c r="M85" s="564">
        <v>1</v>
      </c>
      <c r="N85" s="564">
        <v>0</v>
      </c>
      <c r="O85" s="564">
        <v>7.8000000000000007</v>
      </c>
      <c r="P85" s="564">
        <v>3.7</v>
      </c>
      <c r="Q85" s="564">
        <v>0</v>
      </c>
      <c r="R85" s="564">
        <v>0</v>
      </c>
      <c r="S85" s="564">
        <v>0</v>
      </c>
      <c r="T85" s="564">
        <v>0</v>
      </c>
      <c r="U85" s="564">
        <f>9.791+0.009</f>
        <v>9.8000000000000007</v>
      </c>
      <c r="V85" s="564">
        <v>4.7</v>
      </c>
      <c r="W85" s="332"/>
      <c r="X85" s="1164"/>
      <c r="Y85" s="1164"/>
      <c r="Z85" s="1164"/>
      <c r="AC85" s="1181"/>
      <c r="AD85" s="1181"/>
    </row>
    <row r="86" spans="1:30" s="4" customFormat="1" ht="15" customHeight="1" x14ac:dyDescent="0.15">
      <c r="B86" s="1632" t="s">
        <v>523</v>
      </c>
      <c r="C86" s="1633"/>
      <c r="D86" s="756"/>
      <c r="E86" s="551">
        <v>73893</v>
      </c>
      <c r="F86" s="551"/>
      <c r="G86" s="1636"/>
      <c r="H86" s="1637"/>
      <c r="I86" s="1637"/>
      <c r="J86" s="1638"/>
      <c r="K86" s="551">
        <v>100</v>
      </c>
      <c r="L86" s="551">
        <v>87</v>
      </c>
      <c r="M86" s="551">
        <v>33</v>
      </c>
      <c r="N86" s="551">
        <v>3</v>
      </c>
      <c r="O86" s="551">
        <f>296.991+0.009</f>
        <v>297</v>
      </c>
      <c r="P86" s="551">
        <f>214.62-0.02</f>
        <v>214.6</v>
      </c>
      <c r="Q86" s="551">
        <f>63.95+0.05</f>
        <v>64</v>
      </c>
      <c r="R86" s="551">
        <v>14.4</v>
      </c>
      <c r="S86" s="551">
        <v>80.2</v>
      </c>
      <c r="T86" s="551">
        <v>28.400000000000002</v>
      </c>
      <c r="U86" s="551">
        <f>574.141+0.009+0.05</f>
        <v>574.19999999999993</v>
      </c>
      <c r="V86" s="551">
        <f>347.42-0.02</f>
        <v>347.40000000000003</v>
      </c>
      <c r="W86" s="405"/>
      <c r="X86" s="1164"/>
      <c r="Y86" s="1164"/>
      <c r="Z86" s="1164"/>
      <c r="AC86" s="1181"/>
      <c r="AD86" s="1181"/>
    </row>
    <row r="87" spans="1:30" s="4" customFormat="1" ht="15" customHeight="1" x14ac:dyDescent="0.15">
      <c r="B87" s="1634" t="s">
        <v>525</v>
      </c>
      <c r="C87" s="1635"/>
      <c r="D87" s="748"/>
      <c r="E87" s="309">
        <v>92086</v>
      </c>
      <c r="F87" s="309"/>
      <c r="G87" s="1639"/>
      <c r="H87" s="1640"/>
      <c r="I87" s="1640"/>
      <c r="J87" s="1641"/>
      <c r="K87" s="309">
        <v>142</v>
      </c>
      <c r="L87" s="309">
        <v>115</v>
      </c>
      <c r="M87" s="309">
        <v>33</v>
      </c>
      <c r="N87" s="309">
        <v>3</v>
      </c>
      <c r="O87" s="309">
        <f>353.491+0.009</f>
        <v>353.5</v>
      </c>
      <c r="P87" s="309">
        <f>247.02-0.02</f>
        <v>247</v>
      </c>
      <c r="Q87" s="309">
        <f>63.95+0.05</f>
        <v>64</v>
      </c>
      <c r="R87" s="309">
        <v>14.4</v>
      </c>
      <c r="S87" s="309">
        <v>80.2</v>
      </c>
      <c r="T87" s="309">
        <v>28.400000000000002</v>
      </c>
      <c r="U87" s="563">
        <f>672.641+0.009+0.05</f>
        <v>672.69999999999993</v>
      </c>
      <c r="V87" s="563">
        <f>407.82-0.02</f>
        <v>407.8</v>
      </c>
      <c r="W87" s="332"/>
      <c r="X87" s="1164"/>
      <c r="Y87" s="1164"/>
      <c r="Z87" s="1164"/>
      <c r="AC87" s="1181"/>
      <c r="AD87" s="1181"/>
    </row>
    <row r="88" spans="1:30" s="4" customFormat="1" ht="15" customHeight="1" x14ac:dyDescent="0.15">
      <c r="A88" s="37"/>
      <c r="B88" s="552" t="s">
        <v>31</v>
      </c>
      <c r="C88" s="553" t="s">
        <v>4</v>
      </c>
      <c r="D88" s="758" t="s">
        <v>950</v>
      </c>
      <c r="E88" s="554">
        <v>3628</v>
      </c>
      <c r="F88" s="554"/>
      <c r="G88" s="553" t="s">
        <v>1057</v>
      </c>
      <c r="H88" s="553" t="s">
        <v>273</v>
      </c>
      <c r="I88" s="758" t="s">
        <v>957</v>
      </c>
      <c r="J88" s="555" t="s">
        <v>277</v>
      </c>
      <c r="K88" s="556">
        <v>3</v>
      </c>
      <c r="L88" s="556">
        <v>2</v>
      </c>
      <c r="M88" s="556">
        <v>1</v>
      </c>
      <c r="N88" s="556">
        <v>0</v>
      </c>
      <c r="O88" s="556">
        <v>2</v>
      </c>
      <c r="P88" s="556">
        <v>0</v>
      </c>
      <c r="Q88" s="556">
        <v>5</v>
      </c>
      <c r="R88" s="556">
        <v>1</v>
      </c>
      <c r="S88" s="556">
        <v>0</v>
      </c>
      <c r="T88" s="556">
        <v>0</v>
      </c>
      <c r="U88" s="604">
        <v>11</v>
      </c>
      <c r="V88" s="604">
        <v>3</v>
      </c>
      <c r="W88" s="404" t="s">
        <v>1058</v>
      </c>
      <c r="X88" s="1164"/>
      <c r="Y88" s="1164"/>
      <c r="Z88" s="1164"/>
      <c r="AC88" s="1181"/>
      <c r="AD88" s="1181"/>
    </row>
    <row r="89" spans="1:30" s="4" customFormat="1" ht="15" customHeight="1" thickBot="1" x14ac:dyDescent="0.2">
      <c r="A89" s="37"/>
      <c r="B89" s="565" t="s">
        <v>31</v>
      </c>
      <c r="C89" s="337" t="s">
        <v>5</v>
      </c>
      <c r="D89" s="759" t="s">
        <v>950</v>
      </c>
      <c r="E89" s="566">
        <v>466</v>
      </c>
      <c r="F89" s="566"/>
      <c r="G89" s="337" t="s">
        <v>1059</v>
      </c>
      <c r="H89" s="337" t="s">
        <v>273</v>
      </c>
      <c r="I89" s="759" t="s">
        <v>957</v>
      </c>
      <c r="J89" s="567" t="s">
        <v>277</v>
      </c>
      <c r="K89" s="568">
        <v>0</v>
      </c>
      <c r="L89" s="568">
        <v>0</v>
      </c>
      <c r="M89" s="568">
        <v>2</v>
      </c>
      <c r="N89" s="568">
        <v>0</v>
      </c>
      <c r="O89" s="568">
        <v>0</v>
      </c>
      <c r="P89" s="568">
        <v>0</v>
      </c>
      <c r="Q89" s="568">
        <v>0</v>
      </c>
      <c r="R89" s="568">
        <v>0</v>
      </c>
      <c r="S89" s="568">
        <v>0</v>
      </c>
      <c r="T89" s="568">
        <v>0</v>
      </c>
      <c r="U89" s="599">
        <v>2</v>
      </c>
      <c r="V89" s="599">
        <v>0</v>
      </c>
      <c r="W89" s="569" t="s">
        <v>1060</v>
      </c>
      <c r="X89" s="1164"/>
      <c r="Y89" s="1164"/>
      <c r="Z89" s="1164"/>
      <c r="AC89" s="1181"/>
      <c r="AD89" s="1181"/>
    </row>
    <row r="90" spans="1:30" ht="15" customHeight="1" x14ac:dyDescent="0.15">
      <c r="B90" s="1628"/>
      <c r="C90" s="1628"/>
      <c r="D90" s="1628"/>
      <c r="E90" s="1628"/>
      <c r="F90" s="1628"/>
      <c r="G90" s="1628"/>
      <c r="H90" s="1628"/>
      <c r="I90" s="1628"/>
      <c r="J90" s="1628"/>
      <c r="K90" s="1628"/>
      <c r="L90" s="1628"/>
      <c r="M90" s="1628"/>
      <c r="N90" s="1628"/>
      <c r="O90" s="1628"/>
      <c r="P90" s="1628"/>
      <c r="Q90" s="1628"/>
      <c r="R90" s="1628"/>
      <c r="S90" s="1628"/>
      <c r="T90" s="1628"/>
      <c r="U90" s="1628"/>
      <c r="V90" s="1628"/>
      <c r="W90" s="1628"/>
    </row>
    <row r="91" spans="1:30" x14ac:dyDescent="0.15">
      <c r="K91" s="1180"/>
      <c r="L91" s="1180"/>
      <c r="M91" s="1180"/>
      <c r="N91" s="1180"/>
      <c r="O91" s="1180"/>
      <c r="P91" s="1180"/>
      <c r="Q91" s="1180"/>
      <c r="R91" s="1180"/>
      <c r="S91" s="1180"/>
      <c r="T91" s="1180"/>
      <c r="U91" s="1180"/>
      <c r="V91" s="1180"/>
      <c r="W91" s="1180"/>
      <c r="X91" s="1180"/>
    </row>
    <row r="92" spans="1:30" x14ac:dyDescent="0.15">
      <c r="K92" s="1180"/>
      <c r="L92" s="1180"/>
      <c r="M92" s="1180"/>
      <c r="N92" s="1180"/>
      <c r="O92" s="1180"/>
      <c r="P92" s="1180"/>
      <c r="Q92" s="1180"/>
      <c r="R92" s="1180"/>
      <c r="S92" s="1180"/>
      <c r="T92" s="1180"/>
      <c r="U92" s="1180"/>
      <c r="V92" s="1180"/>
    </row>
  </sheetData>
  <mergeCells count="81">
    <mergeCell ref="J83:J84"/>
    <mergeCell ref="B90:W90"/>
    <mergeCell ref="B79:B82"/>
    <mergeCell ref="G85:J85"/>
    <mergeCell ref="B86:C86"/>
    <mergeCell ref="B87:C87"/>
    <mergeCell ref="G86:J86"/>
    <mergeCell ref="G87:J87"/>
    <mergeCell ref="B83:B85"/>
    <mergeCell ref="G82:J82"/>
    <mergeCell ref="K84:V84"/>
    <mergeCell ref="G79:G81"/>
    <mergeCell ref="H79:H81"/>
    <mergeCell ref="I79:I81"/>
    <mergeCell ref="J79:J81"/>
    <mergeCell ref="G83:G84"/>
    <mergeCell ref="H83:H84"/>
    <mergeCell ref="A1:A3"/>
    <mergeCell ref="B1:B3"/>
    <mergeCell ref="G1:J1"/>
    <mergeCell ref="K1:V1"/>
    <mergeCell ref="O2:P2"/>
    <mergeCell ref="S2:T2"/>
    <mergeCell ref="E2:E3"/>
    <mergeCell ref="D2:D3"/>
    <mergeCell ref="Q2:R2"/>
    <mergeCell ref="B5:B14"/>
    <mergeCell ref="G14:J14"/>
    <mergeCell ref="G21:J21"/>
    <mergeCell ref="G32:J32"/>
    <mergeCell ref="G26:J26"/>
    <mergeCell ref="B15:B21"/>
    <mergeCell ref="W1:W3"/>
    <mergeCell ref="C1:C3"/>
    <mergeCell ref="D1:E1"/>
    <mergeCell ref="G2:G3"/>
    <mergeCell ref="H2:I3"/>
    <mergeCell ref="J2:J3"/>
    <mergeCell ref="K2:L2"/>
    <mergeCell ref="M2:N2"/>
    <mergeCell ref="U2:V2"/>
    <mergeCell ref="B22:B26"/>
    <mergeCell ref="B29:B32"/>
    <mergeCell ref="G22:G25"/>
    <mergeCell ref="G29:G31"/>
    <mergeCell ref="I23:I25"/>
    <mergeCell ref="H22:H25"/>
    <mergeCell ref="J22:J25"/>
    <mergeCell ref="H29:H31"/>
    <mergeCell ref="I30:I31"/>
    <mergeCell ref="J29:J31"/>
    <mergeCell ref="G67:J67"/>
    <mergeCell ref="G70:J70"/>
    <mergeCell ref="G56:J56"/>
    <mergeCell ref="B64:B67"/>
    <mergeCell ref="B68:B70"/>
    <mergeCell ref="B49:B56"/>
    <mergeCell ref="B57:B63"/>
    <mergeCell ref="G57:G62"/>
    <mergeCell ref="H57:H62"/>
    <mergeCell ref="I57:I62"/>
    <mergeCell ref="J57:J62"/>
    <mergeCell ref="G68:G69"/>
    <mergeCell ref="H68:H69"/>
    <mergeCell ref="I68:I69"/>
    <mergeCell ref="J68:J69"/>
    <mergeCell ref="B36:B39"/>
    <mergeCell ref="B44:B48"/>
    <mergeCell ref="G63:J63"/>
    <mergeCell ref="G39:J39"/>
    <mergeCell ref="G48:J48"/>
    <mergeCell ref="B40:B43"/>
    <mergeCell ref="G43:J43"/>
    <mergeCell ref="G36:G38"/>
    <mergeCell ref="G40:G42"/>
    <mergeCell ref="H36:H38"/>
    <mergeCell ref="I36:I38"/>
    <mergeCell ref="J36:J38"/>
    <mergeCell ref="H40:H42"/>
    <mergeCell ref="I41:I42"/>
    <mergeCell ref="J40:J42"/>
  </mergeCells>
  <phoneticPr fontId="2"/>
  <dataValidations count="1">
    <dataValidation allowBlank="1" showInputMessage="1" showErrorMessage="1" sqref="W1:W2 W4:W32 W34:W89"/>
  </dataValidations>
  <printOptions horizontalCentered="1" verticalCentered="1"/>
  <pageMargins left="0.51181102362204722" right="0.23622047244094491" top="0.39370078740157483" bottom="0" header="0.19685039370078741" footer="0"/>
  <pageSetup paperSize="9" scale="64" orientation="portrait" r:id="rId1"/>
  <headerFooter>
    <oddHeader>&amp;C&amp;"ＭＳ Ｐゴシック,太字"&amp;16&amp;A&amp;R&amp;9
公共図書館調査（２０２４年度）</oddHeader>
    <oddFooter>&amp;C--3--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1"/>
    <pageSetUpPr fitToPage="1"/>
  </sheetPr>
  <dimension ref="A1:Y93"/>
  <sheetViews>
    <sheetView zoomScale="90" zoomScaleNormal="90" zoomScaleSheetLayoutView="85" workbookViewId="0">
      <selection activeCell="B3" sqref="B3"/>
    </sheetView>
  </sheetViews>
  <sheetFormatPr defaultRowHeight="13.5" x14ac:dyDescent="0.15"/>
  <cols>
    <col min="1" max="1" width="4.625" style="5" customWidth="1"/>
    <col min="2" max="2" width="8.75" style="5" customWidth="1"/>
    <col min="3" max="3" width="5.75" style="10" customWidth="1"/>
    <col min="4" max="4" width="8.375" style="25" customWidth="1"/>
    <col min="5" max="5" width="7.75" style="25" customWidth="1"/>
    <col min="6" max="6" width="7" style="25" customWidth="1"/>
    <col min="7" max="7" width="6.875" style="25" customWidth="1"/>
    <col min="8" max="8" width="6.75" style="25" bestFit="1" customWidth="1"/>
    <col min="9" max="9" width="7.375" style="25" customWidth="1"/>
    <col min="10" max="10" width="6.25" style="25" customWidth="1"/>
    <col min="11" max="11" width="6.75" style="25" bestFit="1" customWidth="1"/>
    <col min="12" max="12" width="7.5" style="25" customWidth="1"/>
    <col min="13" max="13" width="7.125" style="25" customWidth="1"/>
    <col min="14" max="14" width="7.375" style="25" customWidth="1"/>
    <col min="15" max="15" width="7" style="25" customWidth="1"/>
    <col min="16" max="16" width="6.875" style="25" customWidth="1"/>
    <col min="17" max="17" width="6.75" style="25" bestFit="1" customWidth="1"/>
    <col min="18" max="18" width="7.375" style="25" customWidth="1"/>
    <col min="19" max="19" width="6.25" style="25" customWidth="1"/>
    <col min="20" max="20" width="8.125" style="25" bestFit="1" customWidth="1"/>
    <col min="21" max="21" width="7.375" style="25" customWidth="1"/>
    <col min="22" max="22" width="7.125" style="25" customWidth="1"/>
    <col min="23" max="23" width="7.75" style="25" customWidth="1"/>
    <col min="24" max="24" width="9.125" style="1028" hidden="1" customWidth="1"/>
    <col min="25" max="16384" width="9" style="5"/>
  </cols>
  <sheetData>
    <row r="1" spans="1:24" ht="14.25" customHeight="1" x14ac:dyDescent="0.15">
      <c r="A1" s="1611" t="s">
        <v>26</v>
      </c>
      <c r="B1" s="1683" t="s">
        <v>137</v>
      </c>
      <c r="C1" s="1284" t="s">
        <v>222</v>
      </c>
      <c r="D1" s="1693">
        <v>2024</v>
      </c>
      <c r="E1" s="1694"/>
      <c r="F1" s="1696">
        <v>2024</v>
      </c>
      <c r="G1" s="1696"/>
      <c r="H1" s="1696"/>
      <c r="I1" s="1696"/>
      <c r="J1" s="1696"/>
      <c r="K1" s="1696"/>
      <c r="L1" s="1696"/>
      <c r="M1" s="1696"/>
      <c r="N1" s="1696"/>
      <c r="O1" s="1695">
        <v>2022</v>
      </c>
      <c r="P1" s="1695"/>
      <c r="Q1" s="1695"/>
      <c r="R1" s="1695"/>
      <c r="S1" s="1695"/>
      <c r="T1" s="1695"/>
      <c r="U1" s="1695"/>
      <c r="V1" s="1695"/>
      <c r="W1" s="1695"/>
    </row>
    <row r="2" spans="1:24" ht="51.75" customHeight="1" thickBot="1" x14ac:dyDescent="0.2">
      <c r="A2" s="1612"/>
      <c r="B2" s="1684"/>
      <c r="C2" s="1285"/>
      <c r="D2" s="221" t="s">
        <v>144</v>
      </c>
      <c r="E2" s="222" t="s">
        <v>145</v>
      </c>
      <c r="F2" s="221" t="s">
        <v>72</v>
      </c>
      <c r="G2" s="221" t="s">
        <v>81</v>
      </c>
      <c r="H2" s="221" t="s">
        <v>146</v>
      </c>
      <c r="I2" s="221" t="s">
        <v>88</v>
      </c>
      <c r="J2" s="221" t="s">
        <v>73</v>
      </c>
      <c r="K2" s="221" t="s">
        <v>147</v>
      </c>
      <c r="L2" s="221" t="s">
        <v>74</v>
      </c>
      <c r="M2" s="221" t="s">
        <v>79</v>
      </c>
      <c r="N2" s="221" t="s">
        <v>213</v>
      </c>
      <c r="O2" s="221" t="s">
        <v>72</v>
      </c>
      <c r="P2" s="221" t="s">
        <v>81</v>
      </c>
      <c r="Q2" s="221" t="s">
        <v>146</v>
      </c>
      <c r="R2" s="221" t="s">
        <v>89</v>
      </c>
      <c r="S2" s="221" t="s">
        <v>211</v>
      </c>
      <c r="T2" s="221" t="s">
        <v>147</v>
      </c>
      <c r="U2" s="221" t="s">
        <v>74</v>
      </c>
      <c r="V2" s="221" t="s">
        <v>79</v>
      </c>
      <c r="W2" s="451" t="s">
        <v>214</v>
      </c>
      <c r="X2" s="1068" t="s">
        <v>853</v>
      </c>
    </row>
    <row r="3" spans="1:24" s="4" customFormat="1" ht="15.75" customHeight="1" x14ac:dyDescent="0.15">
      <c r="A3" s="37"/>
      <c r="B3" s="200" t="s">
        <v>39</v>
      </c>
      <c r="C3" s="246" t="s">
        <v>6</v>
      </c>
      <c r="D3" s="247">
        <v>1623783</v>
      </c>
      <c r="E3" s="247">
        <v>387</v>
      </c>
      <c r="F3" s="247">
        <v>64650</v>
      </c>
      <c r="G3" s="247">
        <v>9600</v>
      </c>
      <c r="H3" s="247">
        <v>750</v>
      </c>
      <c r="I3" s="247">
        <v>0</v>
      </c>
      <c r="J3" s="245" t="s">
        <v>846</v>
      </c>
      <c r="K3" s="247">
        <v>4409</v>
      </c>
      <c r="L3" s="247">
        <v>79409</v>
      </c>
      <c r="M3" s="247">
        <v>0</v>
      </c>
      <c r="N3" s="445">
        <v>42.897697346208389</v>
      </c>
      <c r="O3" s="245">
        <v>64700</v>
      </c>
      <c r="P3" s="245">
        <v>9838</v>
      </c>
      <c r="Q3" s="245">
        <v>754</v>
      </c>
      <c r="R3" s="245">
        <v>0</v>
      </c>
      <c r="S3" s="245" t="s">
        <v>846</v>
      </c>
      <c r="T3" s="245">
        <v>3941</v>
      </c>
      <c r="U3" s="245">
        <v>79233</v>
      </c>
      <c r="V3" s="245">
        <v>0</v>
      </c>
      <c r="W3" s="452">
        <v>42.473296388378742</v>
      </c>
      <c r="X3" s="1029"/>
    </row>
    <row r="4" spans="1:24" s="4" customFormat="1" ht="15.75" customHeight="1" x14ac:dyDescent="0.15">
      <c r="A4" s="37"/>
      <c r="B4" s="1625" t="s">
        <v>40</v>
      </c>
      <c r="C4" s="122" t="s">
        <v>10</v>
      </c>
      <c r="D4" s="141">
        <v>1321789</v>
      </c>
      <c r="E4" s="141">
        <v>622</v>
      </c>
      <c r="F4" s="142">
        <v>74280</v>
      </c>
      <c r="G4" s="142">
        <v>18255</v>
      </c>
      <c r="H4" s="142">
        <v>8100</v>
      </c>
      <c r="I4" s="142">
        <v>14250</v>
      </c>
      <c r="J4" s="142">
        <v>3927</v>
      </c>
      <c r="K4" s="142">
        <v>2241</v>
      </c>
      <c r="L4" s="142">
        <v>121053</v>
      </c>
      <c r="M4" s="142">
        <v>0</v>
      </c>
      <c r="N4" s="1697"/>
      <c r="O4" s="142">
        <v>75867</v>
      </c>
      <c r="P4" s="142">
        <v>17184</v>
      </c>
      <c r="Q4" s="142">
        <v>8054</v>
      </c>
      <c r="R4" s="142">
        <v>13284</v>
      </c>
      <c r="S4" s="142">
        <v>3961</v>
      </c>
      <c r="T4" s="141">
        <v>2403</v>
      </c>
      <c r="U4" s="142">
        <v>120753</v>
      </c>
      <c r="V4" s="142">
        <v>0</v>
      </c>
      <c r="W4" s="1667"/>
      <c r="X4" s="1069"/>
    </row>
    <row r="5" spans="1:24" s="4" customFormat="1" ht="15.75" customHeight="1" x14ac:dyDescent="0.15">
      <c r="A5" s="37"/>
      <c r="B5" s="1579"/>
      <c r="C5" s="223" t="s">
        <v>13</v>
      </c>
      <c r="D5" s="224">
        <v>203564</v>
      </c>
      <c r="E5" s="224">
        <v>338</v>
      </c>
      <c r="F5" s="1700" t="s">
        <v>567</v>
      </c>
      <c r="G5" s="1703" t="s">
        <v>567</v>
      </c>
      <c r="H5" s="1703" t="s">
        <v>567</v>
      </c>
      <c r="I5" s="1703" t="s">
        <v>1098</v>
      </c>
      <c r="J5" s="1703" t="s">
        <v>1098</v>
      </c>
      <c r="K5" s="1703" t="s">
        <v>567</v>
      </c>
      <c r="L5" s="1704" t="s">
        <v>1104</v>
      </c>
      <c r="M5" s="1703" t="s">
        <v>567</v>
      </c>
      <c r="N5" s="1698"/>
      <c r="O5" s="1703" t="s">
        <v>567</v>
      </c>
      <c r="P5" s="1703" t="s">
        <v>567</v>
      </c>
      <c r="Q5" s="1703" t="s">
        <v>567</v>
      </c>
      <c r="R5" s="1703" t="s">
        <v>1098</v>
      </c>
      <c r="S5" s="1703" t="s">
        <v>1098</v>
      </c>
      <c r="T5" s="1707" t="s">
        <v>567</v>
      </c>
      <c r="U5" s="1703" t="s">
        <v>1104</v>
      </c>
      <c r="V5" s="1703" t="s">
        <v>567</v>
      </c>
      <c r="W5" s="1668"/>
      <c r="X5" s="1069"/>
    </row>
    <row r="6" spans="1:24" s="4" customFormat="1" ht="15.75" customHeight="1" x14ac:dyDescent="0.15">
      <c r="A6" s="37"/>
      <c r="B6" s="1579"/>
      <c r="C6" s="123" t="s">
        <v>14</v>
      </c>
      <c r="D6" s="143">
        <v>72159</v>
      </c>
      <c r="E6" s="143">
        <v>135</v>
      </c>
      <c r="F6" s="1701"/>
      <c r="G6" s="1681"/>
      <c r="H6" s="1681"/>
      <c r="I6" s="1681"/>
      <c r="J6" s="1681"/>
      <c r="K6" s="1681"/>
      <c r="L6" s="1705"/>
      <c r="M6" s="1681"/>
      <c r="N6" s="1698"/>
      <c r="O6" s="1681"/>
      <c r="P6" s="1681"/>
      <c r="Q6" s="1681"/>
      <c r="R6" s="1681"/>
      <c r="S6" s="1681"/>
      <c r="T6" s="1708"/>
      <c r="U6" s="1681"/>
      <c r="V6" s="1681"/>
      <c r="W6" s="1668"/>
      <c r="X6" s="1069"/>
    </row>
    <row r="7" spans="1:24" s="4" customFormat="1" ht="15.75" customHeight="1" x14ac:dyDescent="0.15">
      <c r="A7" s="37"/>
      <c r="B7" s="1579"/>
      <c r="C7" s="123" t="s">
        <v>11</v>
      </c>
      <c r="D7" s="144">
        <v>13760</v>
      </c>
      <c r="E7" s="143">
        <v>29</v>
      </c>
      <c r="F7" s="1701"/>
      <c r="G7" s="1681"/>
      <c r="H7" s="1681"/>
      <c r="I7" s="1681"/>
      <c r="J7" s="1681"/>
      <c r="K7" s="1681"/>
      <c r="L7" s="1705"/>
      <c r="M7" s="1681"/>
      <c r="N7" s="1698"/>
      <c r="O7" s="1681"/>
      <c r="P7" s="1681"/>
      <c r="Q7" s="1681"/>
      <c r="R7" s="1681"/>
      <c r="S7" s="1681"/>
      <c r="T7" s="1708"/>
      <c r="U7" s="1681"/>
      <c r="V7" s="1681"/>
      <c r="W7" s="1668"/>
      <c r="X7" s="1069"/>
    </row>
    <row r="8" spans="1:24" s="4" customFormat="1" ht="15.75" customHeight="1" x14ac:dyDescent="0.15">
      <c r="A8" s="37"/>
      <c r="B8" s="1579"/>
      <c r="C8" s="123" t="s">
        <v>12</v>
      </c>
      <c r="D8" s="143">
        <v>26526</v>
      </c>
      <c r="E8" s="144">
        <v>43</v>
      </c>
      <c r="F8" s="1701"/>
      <c r="G8" s="1681"/>
      <c r="H8" s="1681"/>
      <c r="I8" s="1681"/>
      <c r="J8" s="1681"/>
      <c r="K8" s="1681"/>
      <c r="L8" s="1705"/>
      <c r="M8" s="1681"/>
      <c r="N8" s="1698"/>
      <c r="O8" s="1681"/>
      <c r="P8" s="1681"/>
      <c r="Q8" s="1681"/>
      <c r="R8" s="1681"/>
      <c r="S8" s="1681"/>
      <c r="T8" s="1708"/>
      <c r="U8" s="1681"/>
      <c r="V8" s="1681"/>
      <c r="W8" s="1668"/>
      <c r="X8" s="1069"/>
    </row>
    <row r="9" spans="1:24" s="4" customFormat="1" ht="15.75" customHeight="1" x14ac:dyDescent="0.15">
      <c r="A9" s="37"/>
      <c r="B9" s="1579"/>
      <c r="C9" s="123" t="s">
        <v>256</v>
      </c>
      <c r="D9" s="143">
        <v>25855</v>
      </c>
      <c r="E9" s="143">
        <v>64</v>
      </c>
      <c r="F9" s="1701"/>
      <c r="G9" s="1681"/>
      <c r="H9" s="1681"/>
      <c r="I9" s="1681"/>
      <c r="J9" s="1681"/>
      <c r="K9" s="1681"/>
      <c r="L9" s="1705"/>
      <c r="M9" s="1681"/>
      <c r="N9" s="1698"/>
      <c r="O9" s="1681"/>
      <c r="P9" s="1681"/>
      <c r="Q9" s="1681"/>
      <c r="R9" s="1681"/>
      <c r="S9" s="1681"/>
      <c r="T9" s="1708"/>
      <c r="U9" s="1681"/>
      <c r="V9" s="1681"/>
      <c r="W9" s="1668"/>
      <c r="X9" s="1069"/>
    </row>
    <row r="10" spans="1:24" s="4" customFormat="1" ht="15.75" customHeight="1" x14ac:dyDescent="0.15">
      <c r="A10" s="37"/>
      <c r="B10" s="1579"/>
      <c r="C10" s="123" t="s">
        <v>255</v>
      </c>
      <c r="D10" s="143">
        <v>35242</v>
      </c>
      <c r="E10" s="143">
        <v>56</v>
      </c>
      <c r="F10" s="1701"/>
      <c r="G10" s="1681"/>
      <c r="H10" s="1681"/>
      <c r="I10" s="1681"/>
      <c r="J10" s="1681"/>
      <c r="K10" s="1681"/>
      <c r="L10" s="1705"/>
      <c r="M10" s="1681"/>
      <c r="N10" s="1698"/>
      <c r="O10" s="1681"/>
      <c r="P10" s="1681"/>
      <c r="Q10" s="1681"/>
      <c r="R10" s="1681"/>
      <c r="S10" s="1681"/>
      <c r="T10" s="1708"/>
      <c r="U10" s="1681"/>
      <c r="V10" s="1681"/>
      <c r="W10" s="1668"/>
      <c r="X10" s="1069"/>
    </row>
    <row r="11" spans="1:24" s="4" customFormat="1" ht="15.75" customHeight="1" x14ac:dyDescent="0.15">
      <c r="A11" s="37"/>
      <c r="B11" s="1579"/>
      <c r="C11" s="123" t="s">
        <v>257</v>
      </c>
      <c r="D11" s="143">
        <v>32483</v>
      </c>
      <c r="E11" s="143">
        <v>66</v>
      </c>
      <c r="F11" s="1701"/>
      <c r="G11" s="1681"/>
      <c r="H11" s="1681"/>
      <c r="I11" s="1681"/>
      <c r="J11" s="1681"/>
      <c r="K11" s="1681"/>
      <c r="L11" s="1705"/>
      <c r="M11" s="1681"/>
      <c r="N11" s="1698"/>
      <c r="O11" s="1681"/>
      <c r="P11" s="1681"/>
      <c r="Q11" s="1681"/>
      <c r="R11" s="1681"/>
      <c r="S11" s="1681"/>
      <c r="T11" s="1708"/>
      <c r="U11" s="1681"/>
      <c r="V11" s="1681"/>
      <c r="W11" s="1668"/>
      <c r="X11" s="1069"/>
    </row>
    <row r="12" spans="1:24" s="4" customFormat="1" ht="15.75" customHeight="1" x14ac:dyDescent="0.15">
      <c r="A12" s="37"/>
      <c r="B12" s="1579"/>
      <c r="C12" s="232" t="s">
        <v>260</v>
      </c>
      <c r="D12" s="233">
        <v>52325</v>
      </c>
      <c r="E12" s="233">
        <v>74</v>
      </c>
      <c r="F12" s="1702"/>
      <c r="G12" s="1682"/>
      <c r="H12" s="1682"/>
      <c r="I12" s="1682"/>
      <c r="J12" s="1682"/>
      <c r="K12" s="1682"/>
      <c r="L12" s="1706"/>
      <c r="M12" s="1682"/>
      <c r="N12" s="1699"/>
      <c r="O12" s="1682"/>
      <c r="P12" s="1682"/>
      <c r="Q12" s="1682"/>
      <c r="R12" s="1682"/>
      <c r="S12" s="1682"/>
      <c r="T12" s="1709"/>
      <c r="U12" s="1682"/>
      <c r="V12" s="1682"/>
      <c r="W12" s="1669"/>
      <c r="X12" s="1069"/>
    </row>
    <row r="13" spans="1:24" s="4" customFormat="1" ht="15.75" customHeight="1" x14ac:dyDescent="0.15">
      <c r="B13" s="1626"/>
      <c r="C13" s="249" t="s">
        <v>215</v>
      </c>
      <c r="D13" s="45">
        <v>1783703</v>
      </c>
      <c r="E13" s="45">
        <v>1427</v>
      </c>
      <c r="F13" s="45">
        <v>74280</v>
      </c>
      <c r="G13" s="45">
        <v>18255</v>
      </c>
      <c r="H13" s="45">
        <v>8100</v>
      </c>
      <c r="I13" s="45">
        <v>14250</v>
      </c>
      <c r="J13" s="45">
        <v>3927</v>
      </c>
      <c r="K13" s="45">
        <v>2241</v>
      </c>
      <c r="L13" s="45">
        <v>121053</v>
      </c>
      <c r="M13" s="45">
        <v>0</v>
      </c>
      <c r="N13" s="446">
        <v>173.26180705940277</v>
      </c>
      <c r="O13" s="45">
        <v>75867</v>
      </c>
      <c r="P13" s="45">
        <v>17184</v>
      </c>
      <c r="Q13" s="45">
        <v>8054</v>
      </c>
      <c r="R13" s="45">
        <v>13284</v>
      </c>
      <c r="S13" s="45">
        <v>3961</v>
      </c>
      <c r="T13" s="45">
        <v>2403</v>
      </c>
      <c r="U13" s="45">
        <v>120753</v>
      </c>
      <c r="V13" s="45">
        <v>0</v>
      </c>
      <c r="W13" s="453">
        <v>172.00792000227915</v>
      </c>
      <c r="X13" s="1069"/>
    </row>
    <row r="14" spans="1:24" s="4" customFormat="1" ht="15.75" customHeight="1" x14ac:dyDescent="0.15">
      <c r="A14" s="37"/>
      <c r="B14" s="1549" t="s">
        <v>41</v>
      </c>
      <c r="C14" s="226" t="s">
        <v>245</v>
      </c>
      <c r="D14" s="227">
        <v>592068</v>
      </c>
      <c r="E14" s="227">
        <v>149</v>
      </c>
      <c r="F14" s="228">
        <v>71414</v>
      </c>
      <c r="G14" s="228">
        <v>7122</v>
      </c>
      <c r="H14" s="228">
        <v>2000</v>
      </c>
      <c r="I14" s="228">
        <v>2900</v>
      </c>
      <c r="J14" s="228" t="s">
        <v>567</v>
      </c>
      <c r="K14" s="228">
        <v>0</v>
      </c>
      <c r="L14" s="228">
        <v>83436</v>
      </c>
      <c r="M14" s="228">
        <v>0</v>
      </c>
      <c r="N14" s="1657"/>
      <c r="O14" s="228">
        <v>73192</v>
      </c>
      <c r="P14" s="228">
        <v>6828</v>
      </c>
      <c r="Q14" s="228">
        <v>1993</v>
      </c>
      <c r="R14" s="228">
        <v>3108</v>
      </c>
      <c r="S14" s="228" t="s">
        <v>567</v>
      </c>
      <c r="T14" s="228">
        <v>0</v>
      </c>
      <c r="U14" s="228">
        <v>85121</v>
      </c>
      <c r="V14" s="228">
        <v>0</v>
      </c>
      <c r="W14" s="1663"/>
      <c r="X14" s="1069"/>
    </row>
    <row r="15" spans="1:24" s="4" customFormat="1" ht="15.75" customHeight="1" x14ac:dyDescent="0.15">
      <c r="A15" s="37"/>
      <c r="B15" s="1550"/>
      <c r="C15" s="125" t="s">
        <v>190</v>
      </c>
      <c r="D15" s="145">
        <v>148554</v>
      </c>
      <c r="E15" s="145">
        <v>75</v>
      </c>
      <c r="F15" s="1677" t="s">
        <v>567</v>
      </c>
      <c r="G15" s="1677" t="s">
        <v>567</v>
      </c>
      <c r="H15" s="1677" t="s">
        <v>567</v>
      </c>
      <c r="I15" s="1677" t="s">
        <v>1098</v>
      </c>
      <c r="J15" s="1677" t="s">
        <v>1098</v>
      </c>
      <c r="K15" s="1677" t="s">
        <v>567</v>
      </c>
      <c r="L15" s="1677" t="s">
        <v>1104</v>
      </c>
      <c r="M15" s="1677" t="s">
        <v>567</v>
      </c>
      <c r="N15" s="1658"/>
      <c r="O15" s="1677" t="s">
        <v>567</v>
      </c>
      <c r="P15" s="1677" t="s">
        <v>567</v>
      </c>
      <c r="Q15" s="1677" t="s">
        <v>567</v>
      </c>
      <c r="R15" s="1677" t="s">
        <v>1098</v>
      </c>
      <c r="S15" s="1677" t="s">
        <v>1098</v>
      </c>
      <c r="T15" s="1677" t="s">
        <v>567</v>
      </c>
      <c r="U15" s="1677" t="s">
        <v>1104</v>
      </c>
      <c r="V15" s="1677" t="s">
        <v>567</v>
      </c>
      <c r="W15" s="1676"/>
      <c r="X15" s="1069"/>
    </row>
    <row r="16" spans="1:24" s="4" customFormat="1" ht="15.75" customHeight="1" x14ac:dyDescent="0.15">
      <c r="A16" s="37"/>
      <c r="B16" s="1550"/>
      <c r="C16" s="125" t="s">
        <v>246</v>
      </c>
      <c r="D16" s="145">
        <v>242045</v>
      </c>
      <c r="E16" s="145">
        <v>73</v>
      </c>
      <c r="F16" s="1678"/>
      <c r="G16" s="1678"/>
      <c r="H16" s="1678"/>
      <c r="I16" s="1678"/>
      <c r="J16" s="1678"/>
      <c r="K16" s="1678"/>
      <c r="L16" s="1678"/>
      <c r="M16" s="1678"/>
      <c r="N16" s="1658"/>
      <c r="O16" s="1678"/>
      <c r="P16" s="1678"/>
      <c r="Q16" s="1678"/>
      <c r="R16" s="1678"/>
      <c r="S16" s="1678"/>
      <c r="T16" s="1678"/>
      <c r="U16" s="1678"/>
      <c r="V16" s="1678"/>
      <c r="W16" s="1676"/>
      <c r="X16" s="1069"/>
    </row>
    <row r="17" spans="1:24" s="4" customFormat="1" ht="15.75" customHeight="1" x14ac:dyDescent="0.15">
      <c r="A17" s="37"/>
      <c r="B17" s="1550"/>
      <c r="C17" s="125" t="s">
        <v>172</v>
      </c>
      <c r="D17" s="145">
        <v>167297</v>
      </c>
      <c r="E17" s="145">
        <v>68</v>
      </c>
      <c r="F17" s="1678"/>
      <c r="G17" s="1678"/>
      <c r="H17" s="1678"/>
      <c r="I17" s="1678"/>
      <c r="J17" s="1678"/>
      <c r="K17" s="1678"/>
      <c r="L17" s="1678"/>
      <c r="M17" s="1678"/>
      <c r="N17" s="1658"/>
      <c r="O17" s="1678"/>
      <c r="P17" s="1678"/>
      <c r="Q17" s="1678"/>
      <c r="R17" s="1678"/>
      <c r="S17" s="1678"/>
      <c r="T17" s="1678"/>
      <c r="U17" s="1678"/>
      <c r="V17" s="1678"/>
      <c r="W17" s="1676"/>
      <c r="X17" s="1069"/>
    </row>
    <row r="18" spans="1:24" s="4" customFormat="1" ht="15.75" customHeight="1" x14ac:dyDescent="0.15">
      <c r="A18" s="38"/>
      <c r="B18" s="1550"/>
      <c r="C18" s="125" t="s">
        <v>216</v>
      </c>
      <c r="D18" s="145">
        <v>72730</v>
      </c>
      <c r="E18" s="145">
        <v>45</v>
      </c>
      <c r="F18" s="1678"/>
      <c r="G18" s="1678"/>
      <c r="H18" s="1678"/>
      <c r="I18" s="1678"/>
      <c r="J18" s="1678"/>
      <c r="K18" s="1678"/>
      <c r="L18" s="1678"/>
      <c r="M18" s="1678"/>
      <c r="N18" s="1658"/>
      <c r="O18" s="1678"/>
      <c r="P18" s="1678"/>
      <c r="Q18" s="1678"/>
      <c r="R18" s="1678"/>
      <c r="S18" s="1678"/>
      <c r="T18" s="1678"/>
      <c r="U18" s="1678"/>
      <c r="V18" s="1678"/>
      <c r="W18" s="1676"/>
      <c r="X18" s="1069"/>
    </row>
    <row r="19" spans="1:24" s="4" customFormat="1" ht="15.75" customHeight="1" x14ac:dyDescent="0.15">
      <c r="A19" s="38"/>
      <c r="B19" s="1550"/>
      <c r="C19" s="235" t="s">
        <v>217</v>
      </c>
      <c r="D19" s="236">
        <v>115865</v>
      </c>
      <c r="E19" s="236">
        <v>61</v>
      </c>
      <c r="F19" s="1679"/>
      <c r="G19" s="1679"/>
      <c r="H19" s="1679"/>
      <c r="I19" s="1679"/>
      <c r="J19" s="1679"/>
      <c r="K19" s="1679"/>
      <c r="L19" s="1679"/>
      <c r="M19" s="1679"/>
      <c r="N19" s="1659"/>
      <c r="O19" s="1679"/>
      <c r="P19" s="1679"/>
      <c r="Q19" s="1679"/>
      <c r="R19" s="1679"/>
      <c r="S19" s="1679"/>
      <c r="T19" s="1679"/>
      <c r="U19" s="1679"/>
      <c r="V19" s="1679"/>
      <c r="W19" s="1664"/>
      <c r="X19" s="1069"/>
    </row>
    <row r="20" spans="1:24" s="4" customFormat="1" ht="15.75" customHeight="1" x14ac:dyDescent="0.15">
      <c r="B20" s="1551"/>
      <c r="C20" s="250" t="s">
        <v>215</v>
      </c>
      <c r="D20" s="8">
        <v>1338559</v>
      </c>
      <c r="E20" s="8">
        <v>471</v>
      </c>
      <c r="F20" s="8">
        <v>71414</v>
      </c>
      <c r="G20" s="8">
        <v>7122</v>
      </c>
      <c r="H20" s="8">
        <v>2000</v>
      </c>
      <c r="I20" s="8">
        <v>2900</v>
      </c>
      <c r="J20" s="8">
        <v>0</v>
      </c>
      <c r="K20" s="8">
        <v>0</v>
      </c>
      <c r="L20" s="8">
        <v>83436</v>
      </c>
      <c r="M20" s="8">
        <v>0</v>
      </c>
      <c r="N20" s="447">
        <v>175.31738927621376</v>
      </c>
      <c r="O20" s="8">
        <v>73192</v>
      </c>
      <c r="P20" s="8">
        <v>6828</v>
      </c>
      <c r="Q20" s="8">
        <v>1993</v>
      </c>
      <c r="R20" s="8">
        <v>3108</v>
      </c>
      <c r="S20" s="8">
        <v>0</v>
      </c>
      <c r="T20" s="8">
        <v>0</v>
      </c>
      <c r="U20" s="8">
        <v>85121</v>
      </c>
      <c r="V20" s="8">
        <v>0</v>
      </c>
      <c r="W20" s="452">
        <v>178.1523192807017</v>
      </c>
      <c r="X20" s="1069"/>
    </row>
    <row r="21" spans="1:24" s="4" customFormat="1" ht="15.75" customHeight="1" x14ac:dyDescent="0.15">
      <c r="A21" s="37"/>
      <c r="B21" s="1625" t="s">
        <v>42</v>
      </c>
      <c r="C21" s="122" t="s">
        <v>63</v>
      </c>
      <c r="D21" s="141">
        <v>352518</v>
      </c>
      <c r="E21" s="141">
        <v>160</v>
      </c>
      <c r="F21" s="142">
        <v>14286</v>
      </c>
      <c r="G21" s="142">
        <v>3321</v>
      </c>
      <c r="H21" s="142">
        <v>621</v>
      </c>
      <c r="I21" s="142">
        <v>1149</v>
      </c>
      <c r="J21" s="142">
        <v>0</v>
      </c>
      <c r="K21" s="142">
        <v>623</v>
      </c>
      <c r="L21" s="142">
        <v>20000</v>
      </c>
      <c r="M21" s="142">
        <v>0</v>
      </c>
      <c r="N21" s="1673"/>
      <c r="O21" s="142">
        <v>15109</v>
      </c>
      <c r="P21" s="142">
        <v>3064</v>
      </c>
      <c r="Q21" s="142">
        <v>651</v>
      </c>
      <c r="R21" s="142">
        <v>1133</v>
      </c>
      <c r="S21" s="142">
        <v>0</v>
      </c>
      <c r="T21" s="142">
        <v>463</v>
      </c>
      <c r="U21" s="142">
        <v>20420</v>
      </c>
      <c r="V21" s="142">
        <v>0</v>
      </c>
      <c r="W21" s="1667"/>
      <c r="X21" s="1069"/>
    </row>
    <row r="22" spans="1:24" s="4" customFormat="1" ht="15.75" customHeight="1" x14ac:dyDescent="0.15">
      <c r="A22" s="37"/>
      <c r="B22" s="1579"/>
      <c r="C22" s="123" t="s">
        <v>17</v>
      </c>
      <c r="D22" s="143">
        <v>37874</v>
      </c>
      <c r="E22" s="143">
        <v>14</v>
      </c>
      <c r="F22" s="1703" t="s">
        <v>567</v>
      </c>
      <c r="G22" s="1703" t="s">
        <v>567</v>
      </c>
      <c r="H22" s="1703" t="s">
        <v>567</v>
      </c>
      <c r="I22" s="1703" t="s">
        <v>1098</v>
      </c>
      <c r="J22" s="1703" t="s">
        <v>1098</v>
      </c>
      <c r="K22" s="1703" t="s">
        <v>567</v>
      </c>
      <c r="L22" s="1703" t="s">
        <v>1104</v>
      </c>
      <c r="M22" s="1703" t="s">
        <v>567</v>
      </c>
      <c r="N22" s="1674"/>
      <c r="O22" s="1703" t="s">
        <v>567</v>
      </c>
      <c r="P22" s="1703" t="s">
        <v>567</v>
      </c>
      <c r="Q22" s="1703" t="s">
        <v>567</v>
      </c>
      <c r="R22" s="1703" t="s">
        <v>1098</v>
      </c>
      <c r="S22" s="1703" t="s">
        <v>1098</v>
      </c>
      <c r="T22" s="1703" t="s">
        <v>567</v>
      </c>
      <c r="U22" s="1703" t="s">
        <v>1104</v>
      </c>
      <c r="V22" s="1703" t="s">
        <v>567</v>
      </c>
      <c r="W22" s="1668"/>
      <c r="X22" s="1069"/>
    </row>
    <row r="23" spans="1:24" s="4" customFormat="1" ht="15.75" customHeight="1" x14ac:dyDescent="0.15">
      <c r="A23" s="37"/>
      <c r="B23" s="1579"/>
      <c r="C23" s="123" t="s">
        <v>18</v>
      </c>
      <c r="D23" s="143">
        <v>48420</v>
      </c>
      <c r="E23" s="143">
        <v>19</v>
      </c>
      <c r="F23" s="1681"/>
      <c r="G23" s="1681"/>
      <c r="H23" s="1681"/>
      <c r="I23" s="1681"/>
      <c r="J23" s="1681"/>
      <c r="K23" s="1681"/>
      <c r="L23" s="1681"/>
      <c r="M23" s="1681"/>
      <c r="N23" s="1674"/>
      <c r="O23" s="1681"/>
      <c r="P23" s="1681"/>
      <c r="Q23" s="1681"/>
      <c r="R23" s="1681"/>
      <c r="S23" s="1681"/>
      <c r="T23" s="1681"/>
      <c r="U23" s="1681"/>
      <c r="V23" s="1681"/>
      <c r="W23" s="1668"/>
      <c r="X23" s="1069"/>
    </row>
    <row r="24" spans="1:24" s="4" customFormat="1" ht="15.75" customHeight="1" x14ac:dyDescent="0.15">
      <c r="A24" s="37"/>
      <c r="B24" s="1579"/>
      <c r="C24" s="232" t="s">
        <v>19</v>
      </c>
      <c r="D24" s="350">
        <v>58235</v>
      </c>
      <c r="E24" s="350">
        <v>20</v>
      </c>
      <c r="F24" s="1682"/>
      <c r="G24" s="1682"/>
      <c r="H24" s="1682"/>
      <c r="I24" s="1682"/>
      <c r="J24" s="1682"/>
      <c r="K24" s="1682"/>
      <c r="L24" s="1682"/>
      <c r="M24" s="1682"/>
      <c r="N24" s="1675"/>
      <c r="O24" s="1682"/>
      <c r="P24" s="1682"/>
      <c r="Q24" s="1682"/>
      <c r="R24" s="1682"/>
      <c r="S24" s="1682"/>
      <c r="T24" s="1682"/>
      <c r="U24" s="1682"/>
      <c r="V24" s="1682"/>
      <c r="W24" s="1669"/>
      <c r="X24" s="1069"/>
    </row>
    <row r="25" spans="1:24" s="4" customFormat="1" ht="15.75" customHeight="1" x14ac:dyDescent="0.15">
      <c r="B25" s="1626"/>
      <c r="C25" s="249" t="s">
        <v>215</v>
      </c>
      <c r="D25" s="45">
        <v>497047</v>
      </c>
      <c r="E25" s="45">
        <v>213</v>
      </c>
      <c r="F25" s="45">
        <v>14286</v>
      </c>
      <c r="G25" s="45">
        <v>3321</v>
      </c>
      <c r="H25" s="45">
        <v>621</v>
      </c>
      <c r="I25" s="45">
        <v>1149</v>
      </c>
      <c r="J25" s="45">
        <v>0</v>
      </c>
      <c r="K25" s="45">
        <v>623</v>
      </c>
      <c r="L25" s="45">
        <v>20000</v>
      </c>
      <c r="M25" s="45">
        <v>0</v>
      </c>
      <c r="N25" s="446">
        <v>207.6541312789418</v>
      </c>
      <c r="O25" s="45">
        <v>15109</v>
      </c>
      <c r="P25" s="45">
        <v>3064</v>
      </c>
      <c r="Q25" s="45">
        <v>651</v>
      </c>
      <c r="R25" s="45">
        <v>1133</v>
      </c>
      <c r="S25" s="45">
        <v>0</v>
      </c>
      <c r="T25" s="45">
        <v>463</v>
      </c>
      <c r="U25" s="45">
        <v>20420</v>
      </c>
      <c r="V25" s="45">
        <v>0</v>
      </c>
      <c r="W25" s="453">
        <v>209.12489118746478</v>
      </c>
      <c r="X25" s="1069"/>
    </row>
    <row r="26" spans="1:24" s="4" customFormat="1" ht="15.75" customHeight="1" x14ac:dyDescent="0.15">
      <c r="A26" s="41"/>
      <c r="B26" s="241" t="s">
        <v>43</v>
      </c>
      <c r="C26" s="3" t="s">
        <v>27</v>
      </c>
      <c r="D26" s="8">
        <v>199762</v>
      </c>
      <c r="E26" s="8">
        <v>112</v>
      </c>
      <c r="F26" s="24">
        <v>11220</v>
      </c>
      <c r="G26" s="24">
        <v>1650</v>
      </c>
      <c r="H26" s="24">
        <v>528</v>
      </c>
      <c r="I26" s="24" t="s">
        <v>87</v>
      </c>
      <c r="J26" s="24" t="s">
        <v>87</v>
      </c>
      <c r="K26" s="24" t="s">
        <v>87</v>
      </c>
      <c r="L26" s="24">
        <v>13398</v>
      </c>
      <c r="M26" s="24" t="s">
        <v>87</v>
      </c>
      <c r="N26" s="447">
        <v>243.83940596221746</v>
      </c>
      <c r="O26" s="24">
        <v>11228</v>
      </c>
      <c r="P26" s="24">
        <v>1818</v>
      </c>
      <c r="Q26" s="24">
        <v>529</v>
      </c>
      <c r="R26" s="24" t="s">
        <v>87</v>
      </c>
      <c r="S26" s="24" t="s">
        <v>87</v>
      </c>
      <c r="T26" s="24" t="s">
        <v>87</v>
      </c>
      <c r="U26" s="24">
        <v>13575</v>
      </c>
      <c r="V26" s="24" t="s">
        <v>87</v>
      </c>
      <c r="W26" s="452">
        <v>243.62448627985859</v>
      </c>
      <c r="X26" s="1069"/>
    </row>
    <row r="27" spans="1:24" s="4" customFormat="1" ht="15.75" customHeight="1" x14ac:dyDescent="0.15">
      <c r="A27" s="37"/>
      <c r="B27" s="229" t="s">
        <v>44</v>
      </c>
      <c r="C27" s="40" t="s">
        <v>249</v>
      </c>
      <c r="D27" s="45">
        <v>192233</v>
      </c>
      <c r="E27" s="45">
        <v>56</v>
      </c>
      <c r="F27" s="46">
        <v>10133</v>
      </c>
      <c r="G27" s="46">
        <v>1004</v>
      </c>
      <c r="H27" s="46">
        <v>200</v>
      </c>
      <c r="I27" s="46" t="s">
        <v>87</v>
      </c>
      <c r="J27" s="46">
        <v>0</v>
      </c>
      <c r="K27" s="46">
        <v>0</v>
      </c>
      <c r="L27" s="46">
        <v>11337</v>
      </c>
      <c r="M27" s="46">
        <v>0</v>
      </c>
      <c r="N27" s="448">
        <v>253.2106403412771</v>
      </c>
      <c r="O27" s="46">
        <v>9880</v>
      </c>
      <c r="P27" s="46">
        <v>946</v>
      </c>
      <c r="Q27" s="46">
        <v>170</v>
      </c>
      <c r="R27" s="46" t="s">
        <v>87</v>
      </c>
      <c r="S27" s="46">
        <v>0</v>
      </c>
      <c r="T27" s="46">
        <v>0</v>
      </c>
      <c r="U27" s="46">
        <v>10996</v>
      </c>
      <c r="V27" s="46">
        <v>0</v>
      </c>
      <c r="W27" s="453">
        <v>241.48987569728115</v>
      </c>
      <c r="X27" s="1069"/>
    </row>
    <row r="28" spans="1:24" s="4" customFormat="1" ht="15.75" customHeight="1" x14ac:dyDescent="0.15">
      <c r="A28" s="37"/>
      <c r="B28" s="1549" t="s">
        <v>45</v>
      </c>
      <c r="C28" s="226" t="s">
        <v>250</v>
      </c>
      <c r="D28" s="228">
        <v>209175</v>
      </c>
      <c r="E28" s="228">
        <v>42</v>
      </c>
      <c r="F28" s="228">
        <v>14649</v>
      </c>
      <c r="G28" s="228">
        <v>1500</v>
      </c>
      <c r="H28" s="228">
        <v>357</v>
      </c>
      <c r="I28" s="228" t="s">
        <v>87</v>
      </c>
      <c r="J28" s="228">
        <v>0</v>
      </c>
      <c r="K28" s="228">
        <v>0</v>
      </c>
      <c r="L28" s="228">
        <v>16506</v>
      </c>
      <c r="M28" s="228">
        <v>0</v>
      </c>
      <c r="N28" s="1657"/>
      <c r="O28" s="228">
        <v>14662</v>
      </c>
      <c r="P28" s="228">
        <v>1438</v>
      </c>
      <c r="Q28" s="228">
        <v>351</v>
      </c>
      <c r="R28" s="230" t="s">
        <v>87</v>
      </c>
      <c r="S28" s="228">
        <v>0</v>
      </c>
      <c r="T28" s="228">
        <v>0</v>
      </c>
      <c r="U28" s="228">
        <v>16451</v>
      </c>
      <c r="V28" s="228">
        <v>503</v>
      </c>
      <c r="W28" s="1663"/>
      <c r="X28" s="1069"/>
    </row>
    <row r="29" spans="1:24" s="4" customFormat="1" ht="15.75" customHeight="1" x14ac:dyDescent="0.15">
      <c r="A29" s="37"/>
      <c r="B29" s="1550"/>
      <c r="C29" s="125" t="s">
        <v>20</v>
      </c>
      <c r="D29" s="145">
        <v>71877</v>
      </c>
      <c r="E29" s="145">
        <v>36</v>
      </c>
      <c r="F29" s="1677" t="s">
        <v>1104</v>
      </c>
      <c r="G29" s="1677" t="s">
        <v>1104</v>
      </c>
      <c r="H29" s="1677" t="s">
        <v>1104</v>
      </c>
      <c r="I29" s="1677" t="s">
        <v>1098</v>
      </c>
      <c r="J29" s="1677" t="s">
        <v>1098</v>
      </c>
      <c r="K29" s="1677" t="s">
        <v>1104</v>
      </c>
      <c r="L29" s="1677" t="s">
        <v>1104</v>
      </c>
      <c r="M29" s="1677" t="s">
        <v>1104</v>
      </c>
      <c r="N29" s="1658"/>
      <c r="O29" s="1677" t="s">
        <v>1104</v>
      </c>
      <c r="P29" s="1677" t="s">
        <v>1104</v>
      </c>
      <c r="Q29" s="1677" t="s">
        <v>1104</v>
      </c>
      <c r="R29" s="1677" t="s">
        <v>1098</v>
      </c>
      <c r="S29" s="1677" t="s">
        <v>1098</v>
      </c>
      <c r="T29" s="1677" t="s">
        <v>1104</v>
      </c>
      <c r="U29" s="1677" t="s">
        <v>1104</v>
      </c>
      <c r="V29" s="1677" t="s">
        <v>1104</v>
      </c>
      <c r="W29" s="1676"/>
      <c r="X29" s="1069"/>
    </row>
    <row r="30" spans="1:24" s="4" customFormat="1" ht="15.75" customHeight="1" x14ac:dyDescent="0.15">
      <c r="A30" s="38"/>
      <c r="B30" s="1550"/>
      <c r="C30" s="235" t="s">
        <v>91</v>
      </c>
      <c r="D30" s="236">
        <v>50098</v>
      </c>
      <c r="E30" s="236">
        <v>10</v>
      </c>
      <c r="F30" s="1679"/>
      <c r="G30" s="1679"/>
      <c r="H30" s="1679"/>
      <c r="I30" s="1679"/>
      <c r="J30" s="1679"/>
      <c r="K30" s="1679"/>
      <c r="L30" s="1679"/>
      <c r="M30" s="1679"/>
      <c r="N30" s="1659"/>
      <c r="O30" s="1679"/>
      <c r="P30" s="1679"/>
      <c r="Q30" s="1679"/>
      <c r="R30" s="1679"/>
      <c r="S30" s="1679"/>
      <c r="T30" s="1679"/>
      <c r="U30" s="1679"/>
      <c r="V30" s="1679"/>
      <c r="W30" s="1664"/>
      <c r="X30" s="1069"/>
    </row>
    <row r="31" spans="1:24" s="4" customFormat="1" ht="15.75" customHeight="1" x14ac:dyDescent="0.15">
      <c r="B31" s="1551"/>
      <c r="C31" s="250" t="s">
        <v>215</v>
      </c>
      <c r="D31" s="8">
        <v>331150</v>
      </c>
      <c r="E31" s="8">
        <v>88</v>
      </c>
      <c r="F31" s="8">
        <v>14649</v>
      </c>
      <c r="G31" s="8">
        <v>1500</v>
      </c>
      <c r="H31" s="8">
        <v>357</v>
      </c>
      <c r="I31" s="8">
        <v>0</v>
      </c>
      <c r="J31" s="8">
        <v>0</v>
      </c>
      <c r="K31" s="8">
        <v>0</v>
      </c>
      <c r="L31" s="8">
        <v>16506</v>
      </c>
      <c r="M31" s="8">
        <v>0</v>
      </c>
      <c r="N31" s="447">
        <v>441.38410525189857</v>
      </c>
      <c r="O31" s="8">
        <v>14662</v>
      </c>
      <c r="P31" s="8">
        <v>1438</v>
      </c>
      <c r="Q31" s="8">
        <v>351</v>
      </c>
      <c r="R31" s="8">
        <v>0</v>
      </c>
      <c r="S31" s="8">
        <v>0</v>
      </c>
      <c r="T31" s="8">
        <v>0</v>
      </c>
      <c r="U31" s="8">
        <v>16451</v>
      </c>
      <c r="V31" s="8">
        <v>503</v>
      </c>
      <c r="W31" s="452">
        <v>445.40773434216055</v>
      </c>
      <c r="X31" s="1069"/>
    </row>
    <row r="32" spans="1:24" s="4" customFormat="1" ht="15.75" customHeight="1" x14ac:dyDescent="0.15">
      <c r="A32" s="37"/>
      <c r="B32" s="391" t="s">
        <v>46</v>
      </c>
      <c r="C32" s="392" t="s">
        <v>251</v>
      </c>
      <c r="D32" s="333">
        <v>206218</v>
      </c>
      <c r="E32" s="333">
        <v>106</v>
      </c>
      <c r="F32" s="333">
        <v>8000</v>
      </c>
      <c r="G32" s="333">
        <v>1543</v>
      </c>
      <c r="H32" s="364" t="s">
        <v>87</v>
      </c>
      <c r="I32" s="333">
        <v>2000</v>
      </c>
      <c r="J32" s="333">
        <v>0</v>
      </c>
      <c r="K32" s="333">
        <v>813</v>
      </c>
      <c r="L32" s="333">
        <v>12356</v>
      </c>
      <c r="M32" s="333">
        <v>0</v>
      </c>
      <c r="N32" s="449">
        <v>177.19522163743528</v>
      </c>
      <c r="O32" s="333">
        <v>9139</v>
      </c>
      <c r="P32" s="333">
        <v>1413</v>
      </c>
      <c r="Q32" s="333">
        <v>67</v>
      </c>
      <c r="R32" s="333">
        <v>914</v>
      </c>
      <c r="S32" s="364">
        <v>0</v>
      </c>
      <c r="T32" s="333">
        <v>947</v>
      </c>
      <c r="U32" s="333">
        <v>12480</v>
      </c>
      <c r="V32" s="333">
        <v>2530</v>
      </c>
      <c r="W32" s="454">
        <v>215.41950113378684</v>
      </c>
      <c r="X32" s="1069"/>
    </row>
    <row r="33" spans="1:24" s="4" customFormat="1" ht="15.75" customHeight="1" x14ac:dyDescent="0.15">
      <c r="A33" s="37"/>
      <c r="B33" s="670" t="s">
        <v>47</v>
      </c>
      <c r="C33" s="124" t="s">
        <v>252</v>
      </c>
      <c r="D33" s="395">
        <v>194592</v>
      </c>
      <c r="E33" s="395">
        <v>69</v>
      </c>
      <c r="F33" s="395">
        <v>9000</v>
      </c>
      <c r="G33" s="396" t="s">
        <v>87</v>
      </c>
      <c r="H33" s="396" t="s">
        <v>87</v>
      </c>
      <c r="I33" s="396" t="s">
        <v>87</v>
      </c>
      <c r="J33" s="395">
        <v>1000</v>
      </c>
      <c r="K33" s="396" t="s">
        <v>87</v>
      </c>
      <c r="L33" s="395">
        <v>10000</v>
      </c>
      <c r="M33" s="396" t="s">
        <v>87</v>
      </c>
      <c r="N33" s="450">
        <v>372.28695878783367</v>
      </c>
      <c r="O33" s="396">
        <v>13768</v>
      </c>
      <c r="P33" s="396">
        <v>1224</v>
      </c>
      <c r="Q33" s="396">
        <v>349</v>
      </c>
      <c r="R33" s="396" t="s">
        <v>87</v>
      </c>
      <c r="S33" s="396">
        <v>1049</v>
      </c>
      <c r="T33" s="396">
        <v>198</v>
      </c>
      <c r="U33" s="396">
        <v>16588</v>
      </c>
      <c r="V33" s="363" t="s">
        <v>87</v>
      </c>
      <c r="W33" s="680">
        <v>599.92766726943944</v>
      </c>
      <c r="X33" s="1069"/>
    </row>
    <row r="34" spans="1:24" s="4" customFormat="1" ht="15.75" customHeight="1" x14ac:dyDescent="0.15">
      <c r="A34" s="37"/>
      <c r="B34" s="1179" t="s">
        <v>48</v>
      </c>
      <c r="C34" s="674" t="s">
        <v>253</v>
      </c>
      <c r="D34" s="45">
        <v>221266</v>
      </c>
      <c r="E34" s="45">
        <v>49</v>
      </c>
      <c r="F34" s="45">
        <v>5100</v>
      </c>
      <c r="G34" s="45">
        <v>731</v>
      </c>
      <c r="H34" s="45">
        <v>258</v>
      </c>
      <c r="I34" s="45">
        <v>400</v>
      </c>
      <c r="J34" s="45">
        <v>5772</v>
      </c>
      <c r="K34" s="45">
        <v>12</v>
      </c>
      <c r="L34" s="45">
        <v>12273</v>
      </c>
      <c r="M34" s="45">
        <v>0</v>
      </c>
      <c r="N34" s="448">
        <v>460.40439659376523</v>
      </c>
      <c r="O34" s="45">
        <v>5030</v>
      </c>
      <c r="P34" s="45">
        <v>724</v>
      </c>
      <c r="Q34" s="45">
        <v>296</v>
      </c>
      <c r="R34" s="45">
        <v>427</v>
      </c>
      <c r="S34" s="45">
        <v>1810</v>
      </c>
      <c r="T34" s="45">
        <v>0</v>
      </c>
      <c r="U34" s="45">
        <v>8287</v>
      </c>
      <c r="V34" s="45">
        <v>0</v>
      </c>
      <c r="W34" s="453">
        <v>304.17706651005727</v>
      </c>
      <c r="X34" s="1069"/>
    </row>
    <row r="35" spans="1:24" s="4" customFormat="1" ht="15.75" customHeight="1" x14ac:dyDescent="0.15">
      <c r="A35" s="37"/>
      <c r="B35" s="1550" t="s">
        <v>49</v>
      </c>
      <c r="C35" s="226" t="s">
        <v>254</v>
      </c>
      <c r="D35" s="227">
        <v>95848</v>
      </c>
      <c r="E35" s="227">
        <v>14</v>
      </c>
      <c r="F35" s="227">
        <v>7424</v>
      </c>
      <c r="G35" s="227">
        <v>846</v>
      </c>
      <c r="H35" s="227">
        <v>23</v>
      </c>
      <c r="I35" s="228" t="s">
        <v>1098</v>
      </c>
      <c r="J35" s="227">
        <v>0</v>
      </c>
      <c r="K35" s="227">
        <v>114</v>
      </c>
      <c r="L35" s="227">
        <v>8407</v>
      </c>
      <c r="M35" s="227">
        <v>0</v>
      </c>
      <c r="N35" s="1658"/>
      <c r="O35" s="227">
        <v>9542</v>
      </c>
      <c r="P35" s="227">
        <v>537</v>
      </c>
      <c r="Q35" s="227">
        <v>31</v>
      </c>
      <c r="R35" s="228" t="s">
        <v>87</v>
      </c>
      <c r="S35" s="228">
        <v>0</v>
      </c>
      <c r="T35" s="227">
        <v>227</v>
      </c>
      <c r="U35" s="227">
        <v>10337</v>
      </c>
      <c r="V35" s="227">
        <v>0</v>
      </c>
      <c r="W35" s="1676"/>
      <c r="X35" s="1069"/>
    </row>
    <row r="36" spans="1:24" s="4" customFormat="1" ht="15.75" customHeight="1" x14ac:dyDescent="0.15">
      <c r="A36" s="37"/>
      <c r="B36" s="1550"/>
      <c r="C36" s="125" t="s">
        <v>36</v>
      </c>
      <c r="D36" s="145">
        <v>39298</v>
      </c>
      <c r="E36" s="145">
        <v>8</v>
      </c>
      <c r="F36" s="1677" t="s">
        <v>567</v>
      </c>
      <c r="G36" s="1677" t="s">
        <v>567</v>
      </c>
      <c r="H36" s="1677" t="s">
        <v>567</v>
      </c>
      <c r="I36" s="1677" t="s">
        <v>1098</v>
      </c>
      <c r="J36" s="1677" t="s">
        <v>1098</v>
      </c>
      <c r="K36" s="1677" t="s">
        <v>567</v>
      </c>
      <c r="L36" s="1677" t="s">
        <v>1104</v>
      </c>
      <c r="M36" s="1677" t="s">
        <v>567</v>
      </c>
      <c r="N36" s="1658"/>
      <c r="O36" s="1677" t="s">
        <v>567</v>
      </c>
      <c r="P36" s="1677" t="s">
        <v>567</v>
      </c>
      <c r="Q36" s="1677" t="s">
        <v>567</v>
      </c>
      <c r="R36" s="1677" t="s">
        <v>1098</v>
      </c>
      <c r="S36" s="1677" t="s">
        <v>1098</v>
      </c>
      <c r="T36" s="1677" t="s">
        <v>567</v>
      </c>
      <c r="U36" s="1677" t="s">
        <v>1104</v>
      </c>
      <c r="V36" s="1677" t="s">
        <v>567</v>
      </c>
      <c r="W36" s="1676"/>
      <c r="X36" s="1069"/>
    </row>
    <row r="37" spans="1:24" s="4" customFormat="1" ht="15.75" customHeight="1" x14ac:dyDescent="0.15">
      <c r="A37" s="37"/>
      <c r="B37" s="1550"/>
      <c r="C37" s="235" t="s">
        <v>37</v>
      </c>
      <c r="D37" s="236">
        <v>18449</v>
      </c>
      <c r="E37" s="236">
        <v>7</v>
      </c>
      <c r="F37" s="1679"/>
      <c r="G37" s="1679"/>
      <c r="H37" s="1679"/>
      <c r="I37" s="1679"/>
      <c r="J37" s="1679"/>
      <c r="K37" s="1679"/>
      <c r="L37" s="1679"/>
      <c r="M37" s="1679"/>
      <c r="N37" s="1659"/>
      <c r="O37" s="1679"/>
      <c r="P37" s="1679"/>
      <c r="Q37" s="1679"/>
      <c r="R37" s="1679"/>
      <c r="S37" s="1679"/>
      <c r="T37" s="1679"/>
      <c r="U37" s="1679"/>
      <c r="V37" s="1679"/>
      <c r="W37" s="1664"/>
      <c r="X37" s="1069"/>
    </row>
    <row r="38" spans="1:24" s="4" customFormat="1" ht="15.75" customHeight="1" x14ac:dyDescent="0.15">
      <c r="B38" s="1551"/>
      <c r="C38" s="250" t="s">
        <v>215</v>
      </c>
      <c r="D38" s="8">
        <v>153595</v>
      </c>
      <c r="E38" s="362">
        <v>29</v>
      </c>
      <c r="F38" s="362">
        <v>7424</v>
      </c>
      <c r="G38" s="362">
        <v>846</v>
      </c>
      <c r="H38" s="362">
        <v>23</v>
      </c>
      <c r="I38" s="362">
        <v>0</v>
      </c>
      <c r="J38" s="362">
        <v>0</v>
      </c>
      <c r="K38" s="362">
        <v>114</v>
      </c>
      <c r="L38" s="362">
        <v>8407</v>
      </c>
      <c r="M38" s="362">
        <v>0</v>
      </c>
      <c r="N38" s="450">
        <v>267.64509248352488</v>
      </c>
      <c r="O38" s="362">
        <v>9542</v>
      </c>
      <c r="P38" s="362">
        <v>537</v>
      </c>
      <c r="Q38" s="362">
        <v>31</v>
      </c>
      <c r="R38" s="362">
        <v>0</v>
      </c>
      <c r="S38" s="362">
        <v>0</v>
      </c>
      <c r="T38" s="362">
        <v>227</v>
      </c>
      <c r="U38" s="362">
        <v>10337</v>
      </c>
      <c r="V38" s="362">
        <v>0</v>
      </c>
      <c r="W38" s="455">
        <v>322.34626418859921</v>
      </c>
      <c r="X38" s="1069"/>
    </row>
    <row r="39" spans="1:24" s="4" customFormat="1" ht="15.75" customHeight="1" x14ac:dyDescent="0.15">
      <c r="B39" s="1690" t="s">
        <v>64</v>
      </c>
      <c r="C39" s="394" t="s">
        <v>29</v>
      </c>
      <c r="D39" s="364">
        <v>153379</v>
      </c>
      <c r="E39" s="364">
        <v>154</v>
      </c>
      <c r="F39" s="364">
        <v>16400</v>
      </c>
      <c r="G39" s="364">
        <v>2529</v>
      </c>
      <c r="H39" s="364">
        <v>600</v>
      </c>
      <c r="I39" s="364">
        <v>0</v>
      </c>
      <c r="J39" s="364">
        <v>0</v>
      </c>
      <c r="K39" s="364">
        <v>0</v>
      </c>
      <c r="L39" s="364">
        <v>19529</v>
      </c>
      <c r="M39" s="364">
        <v>0</v>
      </c>
      <c r="N39" s="1710"/>
      <c r="O39" s="364">
        <v>16528</v>
      </c>
      <c r="P39" s="364">
        <v>2534</v>
      </c>
      <c r="Q39" s="364">
        <v>498</v>
      </c>
      <c r="R39" s="364">
        <v>0</v>
      </c>
      <c r="S39" s="364">
        <v>0</v>
      </c>
      <c r="T39" s="364">
        <v>0</v>
      </c>
      <c r="U39" s="364">
        <v>19560</v>
      </c>
      <c r="V39" s="364">
        <v>0</v>
      </c>
      <c r="W39" s="1712"/>
      <c r="X39" s="1069"/>
    </row>
    <row r="40" spans="1:24" s="4" customFormat="1" ht="15.75" customHeight="1" x14ac:dyDescent="0.15">
      <c r="B40" s="1691"/>
      <c r="C40" s="417" t="s">
        <v>455</v>
      </c>
      <c r="D40" s="144">
        <v>30994</v>
      </c>
      <c r="E40" s="144">
        <v>11</v>
      </c>
      <c r="F40" s="1703" t="s">
        <v>567</v>
      </c>
      <c r="G40" s="1703" t="s">
        <v>567</v>
      </c>
      <c r="H40" s="1703" t="s">
        <v>567</v>
      </c>
      <c r="I40" s="1703" t="s">
        <v>1098</v>
      </c>
      <c r="J40" s="1703" t="s">
        <v>1098</v>
      </c>
      <c r="K40" s="1703" t="s">
        <v>567</v>
      </c>
      <c r="L40" s="1703" t="s">
        <v>1104</v>
      </c>
      <c r="M40" s="1703" t="s">
        <v>1104</v>
      </c>
      <c r="N40" s="1711"/>
      <c r="O40" s="1703" t="s">
        <v>567</v>
      </c>
      <c r="P40" s="1703" t="s">
        <v>567</v>
      </c>
      <c r="Q40" s="1703" t="s">
        <v>567</v>
      </c>
      <c r="R40" s="1703" t="s">
        <v>1098</v>
      </c>
      <c r="S40" s="1703" t="s">
        <v>1098</v>
      </c>
      <c r="T40" s="1703" t="s">
        <v>567</v>
      </c>
      <c r="U40" s="1703" t="s">
        <v>567</v>
      </c>
      <c r="V40" s="1703" t="s">
        <v>567</v>
      </c>
      <c r="W40" s="1713"/>
      <c r="X40" s="1069"/>
    </row>
    <row r="41" spans="1:24" s="4" customFormat="1" ht="15.75" customHeight="1" x14ac:dyDescent="0.15">
      <c r="B41" s="1691"/>
      <c r="C41" s="646" t="s">
        <v>456</v>
      </c>
      <c r="D41" s="645">
        <v>39059</v>
      </c>
      <c r="E41" s="645">
        <v>10</v>
      </c>
      <c r="F41" s="1682"/>
      <c r="G41" s="1682"/>
      <c r="H41" s="1682"/>
      <c r="I41" s="1682"/>
      <c r="J41" s="1682"/>
      <c r="K41" s="1682"/>
      <c r="L41" s="1682"/>
      <c r="M41" s="1682"/>
      <c r="N41" s="1711"/>
      <c r="O41" s="1682"/>
      <c r="P41" s="1682"/>
      <c r="Q41" s="1682"/>
      <c r="R41" s="1682"/>
      <c r="S41" s="1682"/>
      <c r="T41" s="1682"/>
      <c r="U41" s="1682"/>
      <c r="V41" s="1682"/>
      <c r="W41" s="1713"/>
      <c r="X41" s="1069"/>
    </row>
    <row r="42" spans="1:24" s="4" customFormat="1" ht="15.75" customHeight="1" x14ac:dyDescent="0.15">
      <c r="B42" s="1692"/>
      <c r="C42" s="647" t="s">
        <v>215</v>
      </c>
      <c r="D42" s="46">
        <v>223432</v>
      </c>
      <c r="E42" s="46">
        <v>175</v>
      </c>
      <c r="F42" s="45">
        <v>16400</v>
      </c>
      <c r="G42" s="45">
        <v>2529</v>
      </c>
      <c r="H42" s="45">
        <v>600</v>
      </c>
      <c r="I42" s="45">
        <v>0</v>
      </c>
      <c r="J42" s="45">
        <v>0</v>
      </c>
      <c r="K42" s="45">
        <v>0</v>
      </c>
      <c r="L42" s="45">
        <v>19529</v>
      </c>
      <c r="M42" s="45">
        <v>0</v>
      </c>
      <c r="N42" s="448">
        <v>535.27573730950553</v>
      </c>
      <c r="O42" s="46">
        <v>16528</v>
      </c>
      <c r="P42" s="46">
        <v>2534</v>
      </c>
      <c r="Q42" s="46">
        <v>498</v>
      </c>
      <c r="R42" s="46">
        <v>0</v>
      </c>
      <c r="S42" s="46">
        <v>0</v>
      </c>
      <c r="T42" s="46">
        <v>0</v>
      </c>
      <c r="U42" s="46">
        <v>19560</v>
      </c>
      <c r="V42" s="46">
        <v>0</v>
      </c>
      <c r="W42" s="453">
        <v>535.523613963039</v>
      </c>
      <c r="X42" s="1069"/>
    </row>
    <row r="43" spans="1:24" s="4" customFormat="1" ht="15.75" customHeight="1" x14ac:dyDescent="0.15">
      <c r="A43" s="37"/>
      <c r="B43" s="1549" t="s">
        <v>50</v>
      </c>
      <c r="C43" s="226" t="s">
        <v>97</v>
      </c>
      <c r="D43" s="395">
        <v>226484</v>
      </c>
      <c r="E43" s="395">
        <v>139</v>
      </c>
      <c r="F43" s="395">
        <v>13577</v>
      </c>
      <c r="G43" s="395">
        <v>3292</v>
      </c>
      <c r="H43" s="395">
        <v>2311</v>
      </c>
      <c r="I43" s="395">
        <v>0</v>
      </c>
      <c r="J43" s="395">
        <v>0</v>
      </c>
      <c r="K43" s="395">
        <v>0</v>
      </c>
      <c r="L43" s="227">
        <v>19180</v>
      </c>
      <c r="M43" s="395">
        <v>0</v>
      </c>
      <c r="N43" s="1657"/>
      <c r="O43" s="396">
        <v>13982</v>
      </c>
      <c r="P43" s="396">
        <v>2981</v>
      </c>
      <c r="Q43" s="396">
        <v>2299</v>
      </c>
      <c r="R43" s="396">
        <v>0</v>
      </c>
      <c r="S43" s="396">
        <v>0</v>
      </c>
      <c r="T43" s="396">
        <v>0</v>
      </c>
      <c r="U43" s="228">
        <v>19262</v>
      </c>
      <c r="V43" s="396">
        <v>0</v>
      </c>
      <c r="W43" s="1663"/>
      <c r="X43" s="1069"/>
    </row>
    <row r="44" spans="1:24" s="4" customFormat="1" ht="15.75" customHeight="1" x14ac:dyDescent="0.15">
      <c r="A44" s="37"/>
      <c r="B44" s="1550"/>
      <c r="C44" s="125" t="s">
        <v>32</v>
      </c>
      <c r="D44" s="145">
        <v>29130</v>
      </c>
      <c r="E44" s="145">
        <v>18</v>
      </c>
      <c r="F44" s="1677" t="s">
        <v>567</v>
      </c>
      <c r="G44" s="1677" t="s">
        <v>567</v>
      </c>
      <c r="H44" s="1677" t="s">
        <v>567</v>
      </c>
      <c r="I44" s="1677" t="s">
        <v>1098</v>
      </c>
      <c r="J44" s="1677" t="s">
        <v>1098</v>
      </c>
      <c r="K44" s="1677" t="s">
        <v>567</v>
      </c>
      <c r="L44" s="1677" t="s">
        <v>567</v>
      </c>
      <c r="M44" s="1677" t="s">
        <v>567</v>
      </c>
      <c r="N44" s="1658"/>
      <c r="O44" s="1677" t="s">
        <v>567</v>
      </c>
      <c r="P44" s="1677" t="s">
        <v>567</v>
      </c>
      <c r="Q44" s="1677" t="s">
        <v>567</v>
      </c>
      <c r="R44" s="1677" t="s">
        <v>1098</v>
      </c>
      <c r="S44" s="1677" t="s">
        <v>1098</v>
      </c>
      <c r="T44" s="1677" t="s">
        <v>567</v>
      </c>
      <c r="U44" s="1677" t="s">
        <v>567</v>
      </c>
      <c r="V44" s="1677" t="s">
        <v>567</v>
      </c>
      <c r="W44" s="1676"/>
      <c r="X44" s="1069"/>
    </row>
    <row r="45" spans="1:24" s="4" customFormat="1" ht="15.75" customHeight="1" x14ac:dyDescent="0.15">
      <c r="A45" s="37"/>
      <c r="B45" s="1550"/>
      <c r="C45" s="125" t="s">
        <v>226</v>
      </c>
      <c r="D45" s="145">
        <v>37041</v>
      </c>
      <c r="E45" s="145">
        <v>25</v>
      </c>
      <c r="F45" s="1678"/>
      <c r="G45" s="1678"/>
      <c r="H45" s="1678"/>
      <c r="I45" s="1678"/>
      <c r="J45" s="1678"/>
      <c r="K45" s="1678"/>
      <c r="L45" s="1678"/>
      <c r="M45" s="1678"/>
      <c r="N45" s="1658"/>
      <c r="O45" s="1678"/>
      <c r="P45" s="1678"/>
      <c r="Q45" s="1678"/>
      <c r="R45" s="1678"/>
      <c r="S45" s="1678"/>
      <c r="T45" s="1678"/>
      <c r="U45" s="1678"/>
      <c r="V45" s="1678"/>
      <c r="W45" s="1676"/>
      <c r="X45" s="1069"/>
    </row>
    <row r="46" spans="1:24" s="4" customFormat="1" ht="15.75" customHeight="1" x14ac:dyDescent="0.15">
      <c r="A46" s="37"/>
      <c r="B46" s="1550"/>
      <c r="C46" s="235" t="s">
        <v>223</v>
      </c>
      <c r="D46" s="236">
        <v>39199</v>
      </c>
      <c r="E46" s="236">
        <v>27</v>
      </c>
      <c r="F46" s="1679"/>
      <c r="G46" s="1679"/>
      <c r="H46" s="1679"/>
      <c r="I46" s="1679"/>
      <c r="J46" s="1679"/>
      <c r="K46" s="1679"/>
      <c r="L46" s="1679"/>
      <c r="M46" s="1679"/>
      <c r="N46" s="1659"/>
      <c r="O46" s="1679"/>
      <c r="P46" s="1679"/>
      <c r="Q46" s="1679"/>
      <c r="R46" s="1679"/>
      <c r="S46" s="1679"/>
      <c r="T46" s="1679"/>
      <c r="U46" s="1679"/>
      <c r="V46" s="1679"/>
      <c r="W46" s="1664"/>
      <c r="X46" s="1069"/>
    </row>
    <row r="47" spans="1:24" s="4" customFormat="1" ht="15.75" customHeight="1" x14ac:dyDescent="0.15">
      <c r="B47" s="1551"/>
      <c r="C47" s="250" t="s">
        <v>215</v>
      </c>
      <c r="D47" s="8">
        <v>331854</v>
      </c>
      <c r="E47" s="8">
        <v>209</v>
      </c>
      <c r="F47" s="8">
        <v>13577</v>
      </c>
      <c r="G47" s="8">
        <v>3292</v>
      </c>
      <c r="H47" s="8">
        <v>2311</v>
      </c>
      <c r="I47" s="8">
        <v>0</v>
      </c>
      <c r="J47" s="8">
        <v>0</v>
      </c>
      <c r="K47" s="8">
        <v>0</v>
      </c>
      <c r="L47" s="8">
        <v>19180</v>
      </c>
      <c r="M47" s="8">
        <v>0</v>
      </c>
      <c r="N47" s="447">
        <v>446.32676331650106</v>
      </c>
      <c r="O47" s="8">
        <v>13982</v>
      </c>
      <c r="P47" s="8">
        <v>2981</v>
      </c>
      <c r="Q47" s="8">
        <v>2299</v>
      </c>
      <c r="R47" s="8">
        <v>0</v>
      </c>
      <c r="S47" s="8">
        <v>0</v>
      </c>
      <c r="T47" s="8">
        <v>0</v>
      </c>
      <c r="U47" s="8">
        <v>19262</v>
      </c>
      <c r="V47" s="8">
        <v>0</v>
      </c>
      <c r="W47" s="452">
        <v>443.90671091445427</v>
      </c>
      <c r="X47" s="1069"/>
    </row>
    <row r="48" spans="1:24" s="4" customFormat="1" ht="15.75" customHeight="1" x14ac:dyDescent="0.15">
      <c r="A48" s="37"/>
      <c r="B48" s="1625" t="s">
        <v>52</v>
      </c>
      <c r="C48" s="223" t="s">
        <v>535</v>
      </c>
      <c r="D48" s="462">
        <v>106639</v>
      </c>
      <c r="E48" s="224">
        <v>106</v>
      </c>
      <c r="F48" s="224">
        <v>14246</v>
      </c>
      <c r="G48" s="224">
        <v>2658</v>
      </c>
      <c r="H48" s="224">
        <v>950</v>
      </c>
      <c r="I48" s="224">
        <v>0</v>
      </c>
      <c r="J48" s="224">
        <v>0</v>
      </c>
      <c r="K48" s="224">
        <v>0</v>
      </c>
      <c r="L48" s="224">
        <v>17854</v>
      </c>
      <c r="M48" s="224">
        <v>0</v>
      </c>
      <c r="N48" s="1673"/>
      <c r="O48" s="225">
        <v>13929</v>
      </c>
      <c r="P48" s="225">
        <v>2820</v>
      </c>
      <c r="Q48" s="225">
        <v>1263</v>
      </c>
      <c r="R48" s="225">
        <v>0</v>
      </c>
      <c r="S48" s="225">
        <v>0</v>
      </c>
      <c r="T48" s="225">
        <v>0</v>
      </c>
      <c r="U48" s="225">
        <v>18012</v>
      </c>
      <c r="V48" s="225">
        <v>3757</v>
      </c>
      <c r="W48" s="1667"/>
      <c r="X48" s="1069"/>
    </row>
    <row r="49" spans="1:24" s="4" customFormat="1" ht="15.75" customHeight="1" x14ac:dyDescent="0.15">
      <c r="A49" s="37"/>
      <c r="B49" s="1579"/>
      <c r="C49" s="123" t="s">
        <v>191</v>
      </c>
      <c r="D49" s="462">
        <v>62870</v>
      </c>
      <c r="E49" s="143">
        <v>42</v>
      </c>
      <c r="F49" s="1703" t="s">
        <v>567</v>
      </c>
      <c r="G49" s="1703" t="s">
        <v>567</v>
      </c>
      <c r="H49" s="1703" t="s">
        <v>567</v>
      </c>
      <c r="I49" s="1703" t="s">
        <v>1098</v>
      </c>
      <c r="J49" s="1703" t="s">
        <v>1098</v>
      </c>
      <c r="K49" s="1703" t="s">
        <v>567</v>
      </c>
      <c r="L49" s="1703" t="s">
        <v>567</v>
      </c>
      <c r="M49" s="1703" t="s">
        <v>567</v>
      </c>
      <c r="N49" s="1674"/>
      <c r="O49" s="1703" t="s">
        <v>567</v>
      </c>
      <c r="P49" s="1703" t="s">
        <v>567</v>
      </c>
      <c r="Q49" s="1703" t="s">
        <v>567</v>
      </c>
      <c r="R49" s="1703" t="s">
        <v>1098</v>
      </c>
      <c r="S49" s="1703" t="s">
        <v>1098</v>
      </c>
      <c r="T49" s="1703" t="s">
        <v>567</v>
      </c>
      <c r="U49" s="1703" t="s">
        <v>567</v>
      </c>
      <c r="V49" s="1703" t="s">
        <v>567</v>
      </c>
      <c r="W49" s="1668"/>
      <c r="X49" s="1069"/>
    </row>
    <row r="50" spans="1:24" s="4" customFormat="1" ht="15.75" customHeight="1" x14ac:dyDescent="0.15">
      <c r="A50" s="37"/>
      <c r="B50" s="1579"/>
      <c r="C50" s="123" t="s">
        <v>38</v>
      </c>
      <c r="D50" s="462">
        <v>28604</v>
      </c>
      <c r="E50" s="234">
        <v>12</v>
      </c>
      <c r="F50" s="1681"/>
      <c r="G50" s="1681"/>
      <c r="H50" s="1681"/>
      <c r="I50" s="1681"/>
      <c r="J50" s="1681"/>
      <c r="K50" s="1681"/>
      <c r="L50" s="1681"/>
      <c r="M50" s="1681"/>
      <c r="N50" s="1674"/>
      <c r="O50" s="1681"/>
      <c r="P50" s="1681"/>
      <c r="Q50" s="1681"/>
      <c r="R50" s="1681"/>
      <c r="S50" s="1681"/>
      <c r="T50" s="1681"/>
      <c r="U50" s="1681"/>
      <c r="V50" s="1681"/>
      <c r="W50" s="1668"/>
      <c r="X50" s="1069"/>
    </row>
    <row r="51" spans="1:24" s="4" customFormat="1" ht="15.75" customHeight="1" x14ac:dyDescent="0.15">
      <c r="A51" s="38"/>
      <c r="B51" s="1579"/>
      <c r="C51" s="123" t="s">
        <v>457</v>
      </c>
      <c r="D51" s="462">
        <v>32391</v>
      </c>
      <c r="E51" s="234">
        <v>13</v>
      </c>
      <c r="F51" s="1681"/>
      <c r="G51" s="1681"/>
      <c r="H51" s="1681"/>
      <c r="I51" s="1681"/>
      <c r="J51" s="1681"/>
      <c r="K51" s="1681"/>
      <c r="L51" s="1681"/>
      <c r="M51" s="1681"/>
      <c r="N51" s="1674"/>
      <c r="O51" s="1681"/>
      <c r="P51" s="1681"/>
      <c r="Q51" s="1681"/>
      <c r="R51" s="1681"/>
      <c r="S51" s="1681"/>
      <c r="T51" s="1681"/>
      <c r="U51" s="1681"/>
      <c r="V51" s="1681"/>
      <c r="W51" s="1668"/>
      <c r="X51" s="1069"/>
    </row>
    <row r="52" spans="1:24" s="4" customFormat="1" ht="15.75" customHeight="1" x14ac:dyDescent="0.15">
      <c r="A52" s="38"/>
      <c r="B52" s="1579"/>
      <c r="C52" s="123" t="s">
        <v>458</v>
      </c>
      <c r="D52" s="462">
        <v>25408</v>
      </c>
      <c r="E52" s="234">
        <v>10</v>
      </c>
      <c r="F52" s="1681"/>
      <c r="G52" s="1681"/>
      <c r="H52" s="1681"/>
      <c r="I52" s="1681"/>
      <c r="J52" s="1681"/>
      <c r="K52" s="1681"/>
      <c r="L52" s="1681"/>
      <c r="M52" s="1681"/>
      <c r="N52" s="1674"/>
      <c r="O52" s="1681"/>
      <c r="P52" s="1681"/>
      <c r="Q52" s="1681"/>
      <c r="R52" s="1681"/>
      <c r="S52" s="1681"/>
      <c r="T52" s="1681"/>
      <c r="U52" s="1681"/>
      <c r="V52" s="1681"/>
      <c r="W52" s="1668"/>
      <c r="X52" s="1069"/>
    </row>
    <row r="53" spans="1:24" s="4" customFormat="1" ht="15.75" customHeight="1" x14ac:dyDescent="0.15">
      <c r="A53" s="38"/>
      <c r="B53" s="1579"/>
      <c r="C53" s="123" t="s">
        <v>459</v>
      </c>
      <c r="D53" s="462">
        <v>8227</v>
      </c>
      <c r="E53" s="234">
        <v>9</v>
      </c>
      <c r="F53" s="1681"/>
      <c r="G53" s="1681"/>
      <c r="H53" s="1681"/>
      <c r="I53" s="1681"/>
      <c r="J53" s="1681"/>
      <c r="K53" s="1681"/>
      <c r="L53" s="1681"/>
      <c r="M53" s="1681"/>
      <c r="N53" s="1674"/>
      <c r="O53" s="1681"/>
      <c r="P53" s="1681"/>
      <c r="Q53" s="1681"/>
      <c r="R53" s="1681"/>
      <c r="S53" s="1681"/>
      <c r="T53" s="1681"/>
      <c r="U53" s="1681"/>
      <c r="V53" s="1681"/>
      <c r="W53" s="1668"/>
      <c r="X53" s="1069"/>
    </row>
    <row r="54" spans="1:24" s="4" customFormat="1" ht="15.75" customHeight="1" x14ac:dyDescent="0.15">
      <c r="A54" s="38"/>
      <c r="B54" s="1579"/>
      <c r="C54" s="203" t="s">
        <v>460</v>
      </c>
      <c r="D54" s="462">
        <v>13525</v>
      </c>
      <c r="E54" s="234">
        <v>7</v>
      </c>
      <c r="F54" s="1682"/>
      <c r="G54" s="1682"/>
      <c r="H54" s="1682"/>
      <c r="I54" s="1682"/>
      <c r="J54" s="1682"/>
      <c r="K54" s="1682"/>
      <c r="L54" s="1682"/>
      <c r="M54" s="1682"/>
      <c r="N54" s="1675"/>
      <c r="O54" s="1682"/>
      <c r="P54" s="1682"/>
      <c r="Q54" s="1682"/>
      <c r="R54" s="1682"/>
      <c r="S54" s="1682"/>
      <c r="T54" s="1682"/>
      <c r="U54" s="1682"/>
      <c r="V54" s="1682"/>
      <c r="W54" s="1669"/>
      <c r="X54" s="1069"/>
    </row>
    <row r="55" spans="1:24" s="4" customFormat="1" ht="15.75" customHeight="1" x14ac:dyDescent="0.15">
      <c r="B55" s="1626"/>
      <c r="C55" s="249" t="s">
        <v>215</v>
      </c>
      <c r="D55" s="45">
        <v>277664</v>
      </c>
      <c r="E55" s="45">
        <v>199</v>
      </c>
      <c r="F55" s="45">
        <v>14246</v>
      </c>
      <c r="G55" s="45">
        <v>2658</v>
      </c>
      <c r="H55" s="45">
        <v>950</v>
      </c>
      <c r="I55" s="45">
        <v>0</v>
      </c>
      <c r="J55" s="45">
        <v>0</v>
      </c>
      <c r="K55" s="45">
        <v>0</v>
      </c>
      <c r="L55" s="45">
        <v>17854</v>
      </c>
      <c r="M55" s="45">
        <v>0</v>
      </c>
      <c r="N55" s="448">
        <v>428.30754468034064</v>
      </c>
      <c r="O55" s="45">
        <v>13929</v>
      </c>
      <c r="P55" s="45">
        <v>2820</v>
      </c>
      <c r="Q55" s="45">
        <v>1263</v>
      </c>
      <c r="R55" s="45">
        <v>0</v>
      </c>
      <c r="S55" s="45">
        <v>0</v>
      </c>
      <c r="T55" s="45">
        <v>0</v>
      </c>
      <c r="U55" s="45">
        <v>18012</v>
      </c>
      <c r="V55" s="45">
        <v>3757</v>
      </c>
      <c r="W55" s="637">
        <v>511.17738223829429</v>
      </c>
      <c r="X55" s="1069"/>
    </row>
    <row r="56" spans="1:24" s="4" customFormat="1" ht="15.75" customHeight="1" x14ac:dyDescent="0.15">
      <c r="A56" s="37"/>
      <c r="B56" s="1549" t="s">
        <v>53</v>
      </c>
      <c r="C56" s="226" t="s">
        <v>30</v>
      </c>
      <c r="D56" s="227">
        <v>43517</v>
      </c>
      <c r="E56" s="228">
        <v>17</v>
      </c>
      <c r="F56" s="228">
        <v>5500</v>
      </c>
      <c r="G56" s="228">
        <v>442</v>
      </c>
      <c r="H56" s="228"/>
      <c r="I56" s="228"/>
      <c r="J56" s="228"/>
      <c r="K56" s="228"/>
      <c r="L56" s="227">
        <v>5942</v>
      </c>
      <c r="M56" s="228">
        <v>0</v>
      </c>
      <c r="N56" s="1657"/>
      <c r="O56" s="228">
        <v>5500</v>
      </c>
      <c r="P56" s="228">
        <v>408</v>
      </c>
      <c r="Q56" s="228"/>
      <c r="R56" s="228"/>
      <c r="S56" s="228"/>
      <c r="T56" s="228"/>
      <c r="U56" s="228">
        <v>5908</v>
      </c>
      <c r="V56" s="228">
        <v>0</v>
      </c>
      <c r="W56" s="1663"/>
      <c r="X56" s="1069"/>
    </row>
    <row r="57" spans="1:24" s="4" customFormat="1" ht="15.75" customHeight="1" x14ac:dyDescent="0.15">
      <c r="A57" s="37"/>
      <c r="B57" s="1550"/>
      <c r="C57" s="125" t="s">
        <v>33</v>
      </c>
      <c r="D57" s="145">
        <v>36667</v>
      </c>
      <c r="E57" s="146">
        <v>15</v>
      </c>
      <c r="F57" s="1677"/>
      <c r="G57" s="146">
        <v>286</v>
      </c>
      <c r="H57" s="1677"/>
      <c r="I57" s="1677"/>
      <c r="J57" s="1677"/>
      <c r="K57" s="1677"/>
      <c r="L57" s="145">
        <v>286</v>
      </c>
      <c r="M57" s="1677"/>
      <c r="N57" s="1658"/>
      <c r="O57" s="1677"/>
      <c r="P57" s="146">
        <v>286</v>
      </c>
      <c r="Q57" s="1677"/>
      <c r="R57" s="1677"/>
      <c r="S57" s="1677"/>
      <c r="T57" s="1677"/>
      <c r="U57" s="146">
        <v>286</v>
      </c>
      <c r="V57" s="1677"/>
      <c r="W57" s="1676"/>
      <c r="X57" s="1069"/>
    </row>
    <row r="58" spans="1:24" s="4" customFormat="1" ht="15.75" customHeight="1" x14ac:dyDescent="0.15">
      <c r="A58" s="37"/>
      <c r="B58" s="1550"/>
      <c r="C58" s="125" t="s">
        <v>34</v>
      </c>
      <c r="D58" s="145">
        <v>4528</v>
      </c>
      <c r="E58" s="146">
        <v>3</v>
      </c>
      <c r="F58" s="1678"/>
      <c r="G58" s="146">
        <v>16</v>
      </c>
      <c r="H58" s="1678"/>
      <c r="I58" s="1678"/>
      <c r="J58" s="1678"/>
      <c r="K58" s="1678"/>
      <c r="L58" s="145">
        <v>16</v>
      </c>
      <c r="M58" s="1678"/>
      <c r="N58" s="1658"/>
      <c r="O58" s="1678"/>
      <c r="P58" s="146">
        <v>16</v>
      </c>
      <c r="Q58" s="1678"/>
      <c r="R58" s="1678"/>
      <c r="S58" s="1678"/>
      <c r="T58" s="1678"/>
      <c r="U58" s="146">
        <v>16</v>
      </c>
      <c r="V58" s="1678"/>
      <c r="W58" s="1676"/>
      <c r="X58" s="1069"/>
    </row>
    <row r="59" spans="1:24" s="4" customFormat="1" ht="15.75" customHeight="1" x14ac:dyDescent="0.15">
      <c r="A59" s="37"/>
      <c r="B59" s="1550"/>
      <c r="C59" s="125" t="s">
        <v>263</v>
      </c>
      <c r="D59" s="145">
        <v>54832</v>
      </c>
      <c r="E59" s="145">
        <v>18</v>
      </c>
      <c r="F59" s="1678"/>
      <c r="G59" s="146">
        <v>264</v>
      </c>
      <c r="H59" s="1678"/>
      <c r="I59" s="1678"/>
      <c r="J59" s="1678"/>
      <c r="K59" s="1678"/>
      <c r="L59" s="145">
        <v>264</v>
      </c>
      <c r="M59" s="1678"/>
      <c r="N59" s="1658"/>
      <c r="O59" s="1678"/>
      <c r="P59" s="146">
        <v>299</v>
      </c>
      <c r="Q59" s="1678"/>
      <c r="R59" s="1678"/>
      <c r="S59" s="1678"/>
      <c r="T59" s="1678"/>
      <c r="U59" s="146">
        <v>299</v>
      </c>
      <c r="V59" s="1678"/>
      <c r="W59" s="1676"/>
      <c r="X59" s="1069"/>
    </row>
    <row r="60" spans="1:24" s="4" customFormat="1" ht="15.75" customHeight="1" x14ac:dyDescent="0.15">
      <c r="A60" s="37"/>
      <c r="B60" s="1550"/>
      <c r="C60" s="235" t="s">
        <v>188</v>
      </c>
      <c r="D60" s="236">
        <v>12875</v>
      </c>
      <c r="E60" s="236">
        <v>9</v>
      </c>
      <c r="F60" s="1678"/>
      <c r="G60" s="236">
        <v>130</v>
      </c>
      <c r="H60" s="1678"/>
      <c r="I60" s="1678"/>
      <c r="J60" s="1678"/>
      <c r="K60" s="1678"/>
      <c r="L60" s="236">
        <v>130</v>
      </c>
      <c r="M60" s="1678"/>
      <c r="N60" s="1658"/>
      <c r="O60" s="1678"/>
      <c r="P60" s="237">
        <v>130</v>
      </c>
      <c r="Q60" s="1678"/>
      <c r="R60" s="1678"/>
      <c r="S60" s="1678"/>
      <c r="T60" s="1678"/>
      <c r="U60" s="237">
        <v>130</v>
      </c>
      <c r="V60" s="1678"/>
      <c r="W60" s="1676"/>
      <c r="X60" s="1069"/>
    </row>
    <row r="61" spans="1:24" s="4" customFormat="1" ht="15.75" customHeight="1" x14ac:dyDescent="0.15">
      <c r="A61" s="38"/>
      <c r="B61" s="1550"/>
      <c r="C61" s="235" t="s">
        <v>494</v>
      </c>
      <c r="D61" s="236">
        <v>6020</v>
      </c>
      <c r="E61" s="236">
        <v>3</v>
      </c>
      <c r="F61" s="1679"/>
      <c r="G61" s="236">
        <v>24</v>
      </c>
      <c r="H61" s="1679"/>
      <c r="I61" s="1679"/>
      <c r="J61" s="1679"/>
      <c r="K61" s="1679"/>
      <c r="L61" s="236">
        <v>24</v>
      </c>
      <c r="M61" s="1679"/>
      <c r="N61" s="1659"/>
      <c r="O61" s="1679"/>
      <c r="P61" s="237">
        <v>24</v>
      </c>
      <c r="Q61" s="1679"/>
      <c r="R61" s="1679"/>
      <c r="S61" s="1679"/>
      <c r="T61" s="1679"/>
      <c r="U61" s="237">
        <v>24</v>
      </c>
      <c r="V61" s="1679"/>
      <c r="W61" s="1664"/>
      <c r="X61" s="1069"/>
    </row>
    <row r="62" spans="1:24" s="4" customFormat="1" ht="15.75" customHeight="1" x14ac:dyDescent="0.15">
      <c r="B62" s="1551"/>
      <c r="C62" s="250" t="s">
        <v>215</v>
      </c>
      <c r="D62" s="8">
        <v>158439</v>
      </c>
      <c r="E62" s="8">
        <v>65</v>
      </c>
      <c r="F62" s="8">
        <v>5500</v>
      </c>
      <c r="G62" s="8">
        <v>1162</v>
      </c>
      <c r="H62" s="8">
        <v>0</v>
      </c>
      <c r="I62" s="8">
        <v>0</v>
      </c>
      <c r="J62" s="8">
        <v>0</v>
      </c>
      <c r="K62" s="8">
        <v>0</v>
      </c>
      <c r="L62" s="8">
        <v>6662</v>
      </c>
      <c r="M62" s="8">
        <v>0</v>
      </c>
      <c r="N62" s="447">
        <v>261.00924619965525</v>
      </c>
      <c r="O62" s="8">
        <v>5500</v>
      </c>
      <c r="P62" s="8">
        <v>1163</v>
      </c>
      <c r="Q62" s="8">
        <v>0</v>
      </c>
      <c r="R62" s="8">
        <v>0</v>
      </c>
      <c r="S62" s="8">
        <v>0</v>
      </c>
      <c r="T62" s="8">
        <v>0</v>
      </c>
      <c r="U62" s="8">
        <v>6663</v>
      </c>
      <c r="V62" s="8">
        <v>0</v>
      </c>
      <c r="W62" s="452">
        <v>255.92471672748223</v>
      </c>
      <c r="X62" s="1069"/>
    </row>
    <row r="63" spans="1:24" s="4" customFormat="1" ht="15.75" customHeight="1" x14ac:dyDescent="0.15">
      <c r="A63" s="37"/>
      <c r="B63" s="1625" t="s">
        <v>230</v>
      </c>
      <c r="C63" s="223" t="s">
        <v>8</v>
      </c>
      <c r="D63" s="224">
        <v>140954</v>
      </c>
      <c r="E63" s="225">
        <v>64</v>
      </c>
      <c r="F63" s="225">
        <v>10700</v>
      </c>
      <c r="G63" s="225">
        <v>1155</v>
      </c>
      <c r="H63" s="225">
        <v>120</v>
      </c>
      <c r="I63" s="1680" t="s">
        <v>1098</v>
      </c>
      <c r="J63" s="1680" t="s">
        <v>1098</v>
      </c>
      <c r="K63" s="225">
        <v>0</v>
      </c>
      <c r="L63" s="225">
        <v>11975</v>
      </c>
      <c r="M63" s="225">
        <v>0</v>
      </c>
      <c r="N63" s="1673"/>
      <c r="O63" s="225">
        <v>8623</v>
      </c>
      <c r="P63" s="225">
        <v>1059</v>
      </c>
      <c r="Q63" s="225">
        <v>91</v>
      </c>
      <c r="R63" s="1680" t="s">
        <v>1098</v>
      </c>
      <c r="S63" s="1680" t="s">
        <v>1098</v>
      </c>
      <c r="T63" s="225">
        <v>0</v>
      </c>
      <c r="U63" s="225">
        <v>9773</v>
      </c>
      <c r="V63" s="225">
        <v>0</v>
      </c>
      <c r="W63" s="1667"/>
      <c r="X63" s="1069"/>
    </row>
    <row r="64" spans="1:24" s="4" customFormat="1" ht="15.75" customHeight="1" x14ac:dyDescent="0.15">
      <c r="A64" s="37"/>
      <c r="B64" s="1579"/>
      <c r="C64" s="126" t="s">
        <v>231</v>
      </c>
      <c r="D64" s="143">
        <v>59822</v>
      </c>
      <c r="E64" s="144">
        <v>32</v>
      </c>
      <c r="F64" s="1703" t="s">
        <v>567</v>
      </c>
      <c r="G64" s="144">
        <v>649</v>
      </c>
      <c r="H64" s="144">
        <v>272</v>
      </c>
      <c r="I64" s="1681"/>
      <c r="J64" s="1681"/>
      <c r="K64" s="1703" t="s">
        <v>1104</v>
      </c>
      <c r="L64" s="144">
        <v>921</v>
      </c>
      <c r="M64" s="1703" t="s">
        <v>1104</v>
      </c>
      <c r="N64" s="1674"/>
      <c r="O64" s="1703" t="s">
        <v>567</v>
      </c>
      <c r="P64" s="144">
        <v>611</v>
      </c>
      <c r="Q64" s="144">
        <v>272</v>
      </c>
      <c r="R64" s="1681"/>
      <c r="S64" s="1681"/>
      <c r="T64" s="144">
        <v>766</v>
      </c>
      <c r="U64" s="144">
        <v>1649</v>
      </c>
      <c r="V64" s="1703" t="s">
        <v>1104</v>
      </c>
      <c r="W64" s="1668"/>
      <c r="X64" s="1069"/>
    </row>
    <row r="65" spans="1:25" s="4" customFormat="1" ht="15.75" customHeight="1" x14ac:dyDescent="0.15">
      <c r="A65" s="37"/>
      <c r="B65" s="1579"/>
      <c r="C65" s="232" t="s">
        <v>204</v>
      </c>
      <c r="D65" s="233">
        <v>28497</v>
      </c>
      <c r="E65" s="234">
        <v>16</v>
      </c>
      <c r="F65" s="1682"/>
      <c r="G65" s="234">
        <v>246</v>
      </c>
      <c r="H65" s="234">
        <v>0</v>
      </c>
      <c r="I65" s="1682"/>
      <c r="J65" s="1682"/>
      <c r="K65" s="1682"/>
      <c r="L65" s="180">
        <v>246</v>
      </c>
      <c r="M65" s="1682"/>
      <c r="N65" s="1675"/>
      <c r="O65" s="1682"/>
      <c r="P65" s="234">
        <v>222</v>
      </c>
      <c r="Q65" s="234">
        <v>0</v>
      </c>
      <c r="R65" s="1682"/>
      <c r="S65" s="1682"/>
      <c r="T65" s="234">
        <v>0</v>
      </c>
      <c r="U65" s="180">
        <v>222</v>
      </c>
      <c r="V65" s="1682"/>
      <c r="W65" s="1669"/>
      <c r="X65" s="1069"/>
    </row>
    <row r="66" spans="1:25" s="4" customFormat="1" ht="15.75" customHeight="1" x14ac:dyDescent="0.15">
      <c r="B66" s="1626"/>
      <c r="C66" s="249" t="s">
        <v>215</v>
      </c>
      <c r="D66" s="45">
        <v>229273</v>
      </c>
      <c r="E66" s="45">
        <v>112</v>
      </c>
      <c r="F66" s="45">
        <v>10700</v>
      </c>
      <c r="G66" s="45">
        <v>2050</v>
      </c>
      <c r="H66" s="45">
        <v>392</v>
      </c>
      <c r="I66" s="45">
        <v>0</v>
      </c>
      <c r="J66" s="45">
        <v>0</v>
      </c>
      <c r="K66" s="45">
        <v>0</v>
      </c>
      <c r="L66" s="45">
        <v>13142</v>
      </c>
      <c r="M66" s="45">
        <v>0</v>
      </c>
      <c r="N66" s="448">
        <v>398.39936944857067</v>
      </c>
      <c r="O66" s="45">
        <v>8623</v>
      </c>
      <c r="P66" s="45">
        <v>1892</v>
      </c>
      <c r="Q66" s="45">
        <v>363</v>
      </c>
      <c r="R66" s="45">
        <v>0</v>
      </c>
      <c r="S66" s="45">
        <v>0</v>
      </c>
      <c r="T66" s="45">
        <v>766</v>
      </c>
      <c r="U66" s="45">
        <v>11644</v>
      </c>
      <c r="V66" s="45">
        <v>0</v>
      </c>
      <c r="W66" s="453">
        <v>348.81073632496555</v>
      </c>
      <c r="X66" s="1069"/>
    </row>
    <row r="67" spans="1:25" s="4" customFormat="1" ht="15.75" customHeight="1" x14ac:dyDescent="0.15">
      <c r="A67" s="37"/>
      <c r="B67" s="1549" t="s">
        <v>54</v>
      </c>
      <c r="C67" s="226" t="s">
        <v>259</v>
      </c>
      <c r="D67" s="227">
        <v>119323</v>
      </c>
      <c r="E67" s="227">
        <v>76</v>
      </c>
      <c r="F67" s="228">
        <v>2900</v>
      </c>
      <c r="G67" s="228">
        <v>1153</v>
      </c>
      <c r="H67" s="228">
        <v>100</v>
      </c>
      <c r="I67" s="1714" t="s">
        <v>1098</v>
      </c>
      <c r="J67" s="1714" t="s">
        <v>1098</v>
      </c>
      <c r="K67" s="1714">
        <v>0</v>
      </c>
      <c r="L67" s="227">
        <v>4153</v>
      </c>
      <c r="M67" s="1714">
        <v>0</v>
      </c>
      <c r="N67" s="1657"/>
      <c r="O67" s="228">
        <v>3000</v>
      </c>
      <c r="P67" s="228">
        <v>1058</v>
      </c>
      <c r="Q67" s="228">
        <v>0</v>
      </c>
      <c r="R67" s="1714" t="s">
        <v>1098</v>
      </c>
      <c r="S67" s="1714" t="s">
        <v>1098</v>
      </c>
      <c r="T67" s="1714">
        <v>0</v>
      </c>
      <c r="U67" s="228">
        <v>4058</v>
      </c>
      <c r="V67" s="1714">
        <v>0</v>
      </c>
      <c r="W67" s="1663"/>
      <c r="X67" s="1069"/>
    </row>
    <row r="68" spans="1:25" s="4" customFormat="1" ht="15.75" customHeight="1" x14ac:dyDescent="0.15">
      <c r="A68" s="37"/>
      <c r="B68" s="1550"/>
      <c r="C68" s="235" t="s">
        <v>258</v>
      </c>
      <c r="D68" s="236">
        <v>54106</v>
      </c>
      <c r="E68" s="236">
        <v>40</v>
      </c>
      <c r="F68" s="237">
        <v>1480</v>
      </c>
      <c r="G68" s="237">
        <v>658</v>
      </c>
      <c r="H68" s="237">
        <v>20</v>
      </c>
      <c r="I68" s="1679"/>
      <c r="J68" s="1679"/>
      <c r="K68" s="1679"/>
      <c r="L68" s="236">
        <v>2158</v>
      </c>
      <c r="M68" s="1679"/>
      <c r="N68" s="1659"/>
      <c r="O68" s="237">
        <v>1480</v>
      </c>
      <c r="P68" s="237">
        <v>634</v>
      </c>
      <c r="Q68" s="237">
        <v>20</v>
      </c>
      <c r="R68" s="1679"/>
      <c r="S68" s="1679"/>
      <c r="T68" s="1679"/>
      <c r="U68" s="237">
        <v>2134</v>
      </c>
      <c r="V68" s="1679"/>
      <c r="W68" s="1664"/>
      <c r="X68" s="1069"/>
    </row>
    <row r="69" spans="1:25" s="4" customFormat="1" ht="15.75" customHeight="1" x14ac:dyDescent="0.15">
      <c r="B69" s="1551"/>
      <c r="C69" s="250" t="s">
        <v>215</v>
      </c>
      <c r="D69" s="8">
        <v>173429</v>
      </c>
      <c r="E69" s="8">
        <v>116</v>
      </c>
      <c r="F69" s="8">
        <v>4380</v>
      </c>
      <c r="G69" s="8">
        <v>1811</v>
      </c>
      <c r="H69" s="8">
        <v>120</v>
      </c>
      <c r="I69" s="8">
        <v>0</v>
      </c>
      <c r="J69" s="8">
        <v>0</v>
      </c>
      <c r="K69" s="8">
        <v>0</v>
      </c>
      <c r="L69" s="8">
        <v>6311</v>
      </c>
      <c r="M69" s="8">
        <v>0</v>
      </c>
      <c r="N69" s="447">
        <v>479.88746102957953</v>
      </c>
      <c r="O69" s="8">
        <v>4480</v>
      </c>
      <c r="P69" s="8">
        <v>1692</v>
      </c>
      <c r="Q69" s="8">
        <v>20</v>
      </c>
      <c r="R69" s="8">
        <v>0</v>
      </c>
      <c r="S69" s="8">
        <v>0</v>
      </c>
      <c r="T69" s="8">
        <v>0</v>
      </c>
      <c r="U69" s="24">
        <v>6192</v>
      </c>
      <c r="V69" s="8">
        <v>0</v>
      </c>
      <c r="W69" s="452">
        <v>461.2977724800715</v>
      </c>
      <c r="X69" s="1069"/>
    </row>
    <row r="70" spans="1:25" s="4" customFormat="1" ht="15.75" customHeight="1" x14ac:dyDescent="0.15">
      <c r="A70" s="37"/>
      <c r="B70" s="229" t="s">
        <v>55</v>
      </c>
      <c r="C70" s="40" t="s">
        <v>261</v>
      </c>
      <c r="D70" s="45">
        <v>152965</v>
      </c>
      <c r="E70" s="45">
        <v>77</v>
      </c>
      <c r="F70" s="45">
        <v>5000</v>
      </c>
      <c r="G70" s="45">
        <v>1249</v>
      </c>
      <c r="H70" s="45">
        <v>220</v>
      </c>
      <c r="I70" s="45">
        <v>0</v>
      </c>
      <c r="J70" s="45">
        <v>0</v>
      </c>
      <c r="K70" s="45">
        <v>0</v>
      </c>
      <c r="L70" s="45">
        <v>6469</v>
      </c>
      <c r="M70" s="45">
        <v>0</v>
      </c>
      <c r="N70" s="448">
        <v>506.81604512691945</v>
      </c>
      <c r="O70" s="46">
        <v>5578</v>
      </c>
      <c r="P70" s="46">
        <v>1336</v>
      </c>
      <c r="Q70" s="46">
        <v>197</v>
      </c>
      <c r="R70" s="46">
        <v>0</v>
      </c>
      <c r="S70" s="46">
        <v>0</v>
      </c>
      <c r="T70" s="46">
        <v>0</v>
      </c>
      <c r="U70" s="46">
        <v>7111</v>
      </c>
      <c r="V70" s="46">
        <v>0</v>
      </c>
      <c r="W70" s="453">
        <v>562.22327640733715</v>
      </c>
      <c r="X70" s="1069"/>
    </row>
    <row r="71" spans="1:25" s="4" customFormat="1" ht="15.75" customHeight="1" x14ac:dyDescent="0.15">
      <c r="A71" s="37"/>
      <c r="B71" s="201" t="s">
        <v>56</v>
      </c>
      <c r="C71" s="239" t="s">
        <v>9</v>
      </c>
      <c r="D71" s="248">
        <v>159127</v>
      </c>
      <c r="E71" s="248">
        <v>34</v>
      </c>
      <c r="F71" s="248">
        <v>4566</v>
      </c>
      <c r="G71" s="248">
        <v>741</v>
      </c>
      <c r="H71" s="248">
        <v>127</v>
      </c>
      <c r="I71" s="248">
        <v>0</v>
      </c>
      <c r="J71" s="248">
        <v>0</v>
      </c>
      <c r="K71" s="248">
        <v>0</v>
      </c>
      <c r="L71" s="248">
        <v>5434</v>
      </c>
      <c r="M71" s="248">
        <v>550</v>
      </c>
      <c r="N71" s="447">
        <v>543.6540383392387</v>
      </c>
      <c r="O71" s="244">
        <v>4596</v>
      </c>
      <c r="P71" s="244">
        <v>677</v>
      </c>
      <c r="Q71" s="244">
        <v>119</v>
      </c>
      <c r="R71" s="244">
        <v>0</v>
      </c>
      <c r="S71" s="244">
        <v>0</v>
      </c>
      <c r="T71" s="244">
        <v>0</v>
      </c>
      <c r="U71" s="244">
        <v>5392</v>
      </c>
      <c r="V71" s="244">
        <v>0</v>
      </c>
      <c r="W71" s="452">
        <v>488.40579710144925</v>
      </c>
      <c r="X71" s="1069"/>
    </row>
    <row r="72" spans="1:25" s="4" customFormat="1" ht="15.75" customHeight="1" x14ac:dyDescent="0.15">
      <c r="A72" s="37"/>
      <c r="B72" s="229" t="s">
        <v>57</v>
      </c>
      <c r="C72" s="40" t="s">
        <v>224</v>
      </c>
      <c r="D72" s="45">
        <v>128786</v>
      </c>
      <c r="E72" s="45">
        <v>140</v>
      </c>
      <c r="F72" s="46">
        <v>3000</v>
      </c>
      <c r="G72" s="46">
        <v>1890</v>
      </c>
      <c r="H72" s="45">
        <v>0</v>
      </c>
      <c r="I72" s="45">
        <v>0</v>
      </c>
      <c r="J72" s="45">
        <v>0</v>
      </c>
      <c r="K72" s="45">
        <v>0</v>
      </c>
      <c r="L72" s="45">
        <v>4890</v>
      </c>
      <c r="M72" s="45">
        <v>0</v>
      </c>
      <c r="N72" s="448">
        <v>368.41708732012358</v>
      </c>
      <c r="O72" s="46">
        <v>3000</v>
      </c>
      <c r="P72" s="46">
        <v>1840</v>
      </c>
      <c r="Q72" s="46">
        <v>0</v>
      </c>
      <c r="R72" s="46">
        <v>0</v>
      </c>
      <c r="S72" s="46">
        <v>0</v>
      </c>
      <c r="T72" s="46">
        <v>0</v>
      </c>
      <c r="U72" s="46">
        <v>4840</v>
      </c>
      <c r="V72" s="46">
        <v>0</v>
      </c>
      <c r="W72" s="453">
        <v>360.17264473880044</v>
      </c>
      <c r="X72" s="1069"/>
    </row>
    <row r="73" spans="1:25" s="4" customFormat="1" ht="15.75" customHeight="1" x14ac:dyDescent="0.15">
      <c r="A73" s="37"/>
      <c r="B73" s="241" t="s">
        <v>58</v>
      </c>
      <c r="C73" s="3" t="s">
        <v>227</v>
      </c>
      <c r="D73" s="8">
        <v>142430</v>
      </c>
      <c r="E73" s="8">
        <v>48</v>
      </c>
      <c r="F73" s="8">
        <v>5000</v>
      </c>
      <c r="G73" s="8">
        <v>860</v>
      </c>
      <c r="H73" s="24">
        <v>0</v>
      </c>
      <c r="I73" s="24">
        <v>0</v>
      </c>
      <c r="J73" s="24">
        <v>0</v>
      </c>
      <c r="K73" s="24">
        <v>0</v>
      </c>
      <c r="L73" s="8">
        <v>5860</v>
      </c>
      <c r="M73" s="24">
        <v>0</v>
      </c>
      <c r="N73" s="447">
        <v>477.78230737871991</v>
      </c>
      <c r="O73" s="24">
        <v>4996</v>
      </c>
      <c r="P73" s="24">
        <v>597</v>
      </c>
      <c r="Q73" s="24">
        <v>0</v>
      </c>
      <c r="R73" s="24">
        <v>0</v>
      </c>
      <c r="S73" s="24">
        <v>0</v>
      </c>
      <c r="T73" s="24">
        <v>439</v>
      </c>
      <c r="U73" s="24">
        <v>6032</v>
      </c>
      <c r="V73" s="24">
        <v>0</v>
      </c>
      <c r="W73" s="452">
        <v>483.79852422200833</v>
      </c>
      <c r="X73" s="1069"/>
      <c r="Y73" s="42"/>
    </row>
    <row r="74" spans="1:25" s="4" customFormat="1" ht="15.75" customHeight="1" x14ac:dyDescent="0.15">
      <c r="A74" s="37"/>
      <c r="B74" s="229" t="s">
        <v>59</v>
      </c>
      <c r="C74" s="40" t="s">
        <v>225</v>
      </c>
      <c r="D74" s="45">
        <v>79138</v>
      </c>
      <c r="E74" s="45">
        <v>64</v>
      </c>
      <c r="F74" s="45">
        <v>3300</v>
      </c>
      <c r="G74" s="45">
        <v>888</v>
      </c>
      <c r="H74" s="45">
        <v>330</v>
      </c>
      <c r="I74" s="45">
        <v>0</v>
      </c>
      <c r="J74" s="45">
        <v>0</v>
      </c>
      <c r="K74" s="45">
        <v>451</v>
      </c>
      <c r="L74" s="45">
        <v>4969</v>
      </c>
      <c r="M74" s="45">
        <v>0</v>
      </c>
      <c r="N74" s="448">
        <v>458.69103664728146</v>
      </c>
      <c r="O74" s="46">
        <v>3831</v>
      </c>
      <c r="P74" s="46">
        <v>841</v>
      </c>
      <c r="Q74" s="46">
        <v>102</v>
      </c>
      <c r="R74" s="46">
        <v>0</v>
      </c>
      <c r="S74" s="46">
        <v>0</v>
      </c>
      <c r="T74" s="46">
        <v>12</v>
      </c>
      <c r="U74" s="46">
        <v>4786</v>
      </c>
      <c r="V74" s="46">
        <v>0</v>
      </c>
      <c r="W74" s="453">
        <v>438.63990468334708</v>
      </c>
      <c r="X74" s="1069"/>
      <c r="Y74" s="42"/>
    </row>
    <row r="75" spans="1:25" s="4" customFormat="1" ht="15.75" customHeight="1" x14ac:dyDescent="0.15">
      <c r="A75" s="37"/>
      <c r="B75" s="241" t="s">
        <v>60</v>
      </c>
      <c r="C75" s="3" t="s">
        <v>262</v>
      </c>
      <c r="D75" s="8">
        <v>101293</v>
      </c>
      <c r="E75" s="8">
        <v>49</v>
      </c>
      <c r="F75" s="8">
        <v>2600</v>
      </c>
      <c r="G75" s="8">
        <v>790</v>
      </c>
      <c r="H75" s="8">
        <v>300</v>
      </c>
      <c r="I75" s="8">
        <v>0</v>
      </c>
      <c r="J75" s="8">
        <v>0</v>
      </c>
      <c r="K75" s="8">
        <v>0</v>
      </c>
      <c r="L75" s="8">
        <v>3690</v>
      </c>
      <c r="M75" s="8">
        <v>0</v>
      </c>
      <c r="N75" s="447">
        <v>643.4176111595466</v>
      </c>
      <c r="O75" s="24">
        <v>2810</v>
      </c>
      <c r="P75" s="24">
        <v>807</v>
      </c>
      <c r="Q75" s="24">
        <v>82</v>
      </c>
      <c r="R75" s="24">
        <v>0</v>
      </c>
      <c r="S75" s="24">
        <v>0</v>
      </c>
      <c r="T75" s="24">
        <v>0</v>
      </c>
      <c r="U75" s="24">
        <v>3699</v>
      </c>
      <c r="V75" s="24">
        <v>0</v>
      </c>
      <c r="W75" s="452">
        <v>641.63052905464008</v>
      </c>
      <c r="X75" s="1069"/>
    </row>
    <row r="76" spans="1:25" s="4" customFormat="1" ht="15.75" customHeight="1" x14ac:dyDescent="0.15">
      <c r="A76" s="37"/>
      <c r="B76" s="229" t="s">
        <v>522</v>
      </c>
      <c r="C76" s="608" t="s">
        <v>515</v>
      </c>
      <c r="D76" s="715">
        <v>43498</v>
      </c>
      <c r="E76" s="715">
        <v>32</v>
      </c>
      <c r="F76" s="715">
        <v>2009</v>
      </c>
      <c r="G76" s="46">
        <v>448</v>
      </c>
      <c r="H76" s="46">
        <v>90</v>
      </c>
      <c r="I76" s="46">
        <v>0</v>
      </c>
      <c r="J76" s="46">
        <v>700</v>
      </c>
      <c r="K76" s="46">
        <v>0</v>
      </c>
      <c r="L76" s="360">
        <v>3247</v>
      </c>
      <c r="M76" s="46">
        <v>0</v>
      </c>
      <c r="N76" s="448">
        <v>2423.1343283582091</v>
      </c>
      <c r="O76" s="613">
        <v>2555</v>
      </c>
      <c r="P76" s="613">
        <v>363</v>
      </c>
      <c r="Q76" s="613">
        <v>180</v>
      </c>
      <c r="R76" s="613">
        <v>0</v>
      </c>
      <c r="S76" s="613">
        <v>700</v>
      </c>
      <c r="T76" s="613">
        <v>0</v>
      </c>
      <c r="U76" s="613">
        <v>3798</v>
      </c>
      <c r="V76" s="613">
        <v>0</v>
      </c>
      <c r="W76" s="716">
        <v>2776.3157894736842</v>
      </c>
      <c r="X76" s="1069"/>
    </row>
    <row r="77" spans="1:25" s="4" customFormat="1" ht="15.75" customHeight="1" x14ac:dyDescent="0.15">
      <c r="A77" s="37"/>
      <c r="B77" s="241" t="s">
        <v>61</v>
      </c>
      <c r="C77" s="3" t="s">
        <v>218</v>
      </c>
      <c r="D77" s="8">
        <v>85647</v>
      </c>
      <c r="E77" s="8">
        <v>51</v>
      </c>
      <c r="F77" s="24">
        <v>1605</v>
      </c>
      <c r="G77" s="24">
        <v>806</v>
      </c>
      <c r="H77" s="24">
        <v>211</v>
      </c>
      <c r="I77" s="24">
        <v>0</v>
      </c>
      <c r="J77" s="24">
        <v>0</v>
      </c>
      <c r="K77" s="24">
        <v>0</v>
      </c>
      <c r="L77" s="8">
        <v>2622</v>
      </c>
      <c r="M77" s="8">
        <v>0</v>
      </c>
      <c r="N77" s="447">
        <v>595.09759418974124</v>
      </c>
      <c r="O77" s="24">
        <v>1321</v>
      </c>
      <c r="P77" s="24">
        <v>744</v>
      </c>
      <c r="Q77" s="24">
        <v>59</v>
      </c>
      <c r="R77" s="24">
        <v>0</v>
      </c>
      <c r="S77" s="24">
        <v>0</v>
      </c>
      <c r="T77" s="24">
        <v>0</v>
      </c>
      <c r="U77" s="24">
        <v>2124</v>
      </c>
      <c r="V77" s="24">
        <v>0</v>
      </c>
      <c r="W77" s="452">
        <v>472.20987105380169</v>
      </c>
      <c r="X77" s="1069"/>
    </row>
    <row r="78" spans="1:25" s="4" customFormat="1" ht="15.75" customHeight="1" x14ac:dyDescent="0.15">
      <c r="A78" s="37"/>
      <c r="B78" s="1629" t="s">
        <v>62</v>
      </c>
      <c r="C78" s="573" t="s">
        <v>51</v>
      </c>
      <c r="D78" s="574">
        <v>28089</v>
      </c>
      <c r="E78" s="574">
        <v>21</v>
      </c>
      <c r="F78" s="574">
        <v>1090</v>
      </c>
      <c r="G78" s="574">
        <v>240</v>
      </c>
      <c r="H78" s="574">
        <v>0</v>
      </c>
      <c r="I78" s="1715" t="s">
        <v>1098</v>
      </c>
      <c r="J78" s="1715" t="s">
        <v>1098</v>
      </c>
      <c r="K78" s="1715">
        <v>0</v>
      </c>
      <c r="L78" s="575">
        <v>1330</v>
      </c>
      <c r="M78" s="1715">
        <v>0</v>
      </c>
      <c r="N78" s="1670"/>
      <c r="O78" s="576">
        <v>1279</v>
      </c>
      <c r="P78" s="576">
        <v>243</v>
      </c>
      <c r="Q78" s="576">
        <v>0</v>
      </c>
      <c r="R78" s="1715" t="s">
        <v>1098</v>
      </c>
      <c r="S78" s="1715" t="s">
        <v>1098</v>
      </c>
      <c r="T78" s="1715">
        <v>0</v>
      </c>
      <c r="U78" s="575">
        <v>1522</v>
      </c>
      <c r="V78" s="1715">
        <v>0</v>
      </c>
      <c r="W78" s="1660"/>
      <c r="X78" s="1069"/>
    </row>
    <row r="79" spans="1:25" s="4" customFormat="1" ht="15.75" customHeight="1" x14ac:dyDescent="0.15">
      <c r="A79" s="37"/>
      <c r="B79" s="1630"/>
      <c r="C79" s="541" t="s">
        <v>264</v>
      </c>
      <c r="D79" s="577">
        <v>49389</v>
      </c>
      <c r="E79" s="577">
        <v>13</v>
      </c>
      <c r="F79" s="577">
        <v>1090</v>
      </c>
      <c r="G79" s="577">
        <v>278</v>
      </c>
      <c r="H79" s="577">
        <v>0</v>
      </c>
      <c r="I79" s="1716"/>
      <c r="J79" s="1716"/>
      <c r="K79" s="1716"/>
      <c r="L79" s="577">
        <v>1368</v>
      </c>
      <c r="M79" s="1716"/>
      <c r="N79" s="1671"/>
      <c r="O79" s="578">
        <v>1849</v>
      </c>
      <c r="P79" s="578">
        <v>355</v>
      </c>
      <c r="Q79" s="578">
        <v>0</v>
      </c>
      <c r="R79" s="1716"/>
      <c r="S79" s="1716"/>
      <c r="T79" s="1716"/>
      <c r="U79" s="578">
        <v>2204</v>
      </c>
      <c r="V79" s="1716"/>
      <c r="W79" s="1661"/>
      <c r="X79" s="1069"/>
    </row>
    <row r="80" spans="1:25" s="4" customFormat="1" ht="15.75" customHeight="1" x14ac:dyDescent="0.15">
      <c r="A80" s="37"/>
      <c r="B80" s="1630"/>
      <c r="C80" s="579" t="s">
        <v>219</v>
      </c>
      <c r="D80" s="580">
        <v>57048</v>
      </c>
      <c r="E80" s="580">
        <v>12</v>
      </c>
      <c r="F80" s="580">
        <v>830</v>
      </c>
      <c r="G80" s="580">
        <v>240</v>
      </c>
      <c r="H80" s="580">
        <v>260</v>
      </c>
      <c r="I80" s="1717"/>
      <c r="J80" s="1717"/>
      <c r="K80" s="1717"/>
      <c r="L80" s="580">
        <v>1330</v>
      </c>
      <c r="M80" s="1717"/>
      <c r="N80" s="1672"/>
      <c r="O80" s="581">
        <v>1562</v>
      </c>
      <c r="P80" s="581">
        <v>296</v>
      </c>
      <c r="Q80" s="581">
        <v>111</v>
      </c>
      <c r="R80" s="1717"/>
      <c r="S80" s="1717"/>
      <c r="T80" s="1717"/>
      <c r="U80" s="581">
        <v>1969</v>
      </c>
      <c r="V80" s="1717"/>
      <c r="W80" s="1662"/>
      <c r="X80" s="1069"/>
    </row>
    <row r="81" spans="1:25" s="4" customFormat="1" ht="15.75" customHeight="1" x14ac:dyDescent="0.15">
      <c r="B81" s="1631"/>
      <c r="C81" s="548" t="s">
        <v>215</v>
      </c>
      <c r="D81" s="360">
        <v>134526</v>
      </c>
      <c r="E81" s="360">
        <v>46</v>
      </c>
      <c r="F81" s="360">
        <v>3010</v>
      </c>
      <c r="G81" s="360">
        <v>758</v>
      </c>
      <c r="H81" s="360">
        <v>260</v>
      </c>
      <c r="I81" s="360">
        <v>0</v>
      </c>
      <c r="J81" s="360">
        <v>0</v>
      </c>
      <c r="K81" s="360">
        <v>0</v>
      </c>
      <c r="L81" s="360">
        <v>4028</v>
      </c>
      <c r="M81" s="360">
        <v>0</v>
      </c>
      <c r="N81" s="448">
        <v>313.58505254963023</v>
      </c>
      <c r="O81" s="360">
        <v>4690</v>
      </c>
      <c r="P81" s="360">
        <v>894</v>
      </c>
      <c r="Q81" s="360">
        <v>111</v>
      </c>
      <c r="R81" s="360">
        <v>0</v>
      </c>
      <c r="S81" s="360">
        <v>0</v>
      </c>
      <c r="T81" s="360">
        <v>0</v>
      </c>
      <c r="U81" s="360">
        <v>5695</v>
      </c>
      <c r="V81" s="360">
        <v>0</v>
      </c>
      <c r="W81" s="582">
        <v>430.72152473150811</v>
      </c>
      <c r="X81" s="1069"/>
    </row>
    <row r="82" spans="1:25" s="4" customFormat="1" ht="15.75" customHeight="1" x14ac:dyDescent="0.15">
      <c r="B82" s="1687" t="s">
        <v>93</v>
      </c>
      <c r="C82" s="558" t="s">
        <v>154</v>
      </c>
      <c r="D82" s="227">
        <v>37995</v>
      </c>
      <c r="E82" s="227">
        <v>16</v>
      </c>
      <c r="F82" s="228">
        <v>2623</v>
      </c>
      <c r="G82" s="228">
        <v>478</v>
      </c>
      <c r="H82" s="228">
        <v>132</v>
      </c>
      <c r="I82" s="1714">
        <v>0</v>
      </c>
      <c r="J82" s="1714">
        <v>0</v>
      </c>
      <c r="K82" s="228">
        <v>70</v>
      </c>
      <c r="L82" s="227">
        <v>3303</v>
      </c>
      <c r="M82" s="227">
        <v>0</v>
      </c>
      <c r="N82" s="1665"/>
      <c r="O82" s="228">
        <v>3282</v>
      </c>
      <c r="P82" s="228">
        <v>443</v>
      </c>
      <c r="Q82" s="228">
        <v>168</v>
      </c>
      <c r="R82" s="1714">
        <v>0</v>
      </c>
      <c r="S82" s="1714">
        <v>0</v>
      </c>
      <c r="T82" s="228">
        <v>70</v>
      </c>
      <c r="U82" s="228">
        <v>3963</v>
      </c>
      <c r="V82" s="228">
        <v>746</v>
      </c>
      <c r="W82" s="1663"/>
      <c r="X82" s="1069"/>
    </row>
    <row r="83" spans="1:25" s="4" customFormat="1" ht="15.75" customHeight="1" x14ac:dyDescent="0.15">
      <c r="B83" s="1688"/>
      <c r="C83" s="586" t="s">
        <v>155</v>
      </c>
      <c r="D83" s="236">
        <v>26856</v>
      </c>
      <c r="E83" s="236">
        <v>14</v>
      </c>
      <c r="F83" s="237" t="s">
        <v>567</v>
      </c>
      <c r="G83" s="237" t="s">
        <v>567</v>
      </c>
      <c r="H83" s="237" t="s">
        <v>567</v>
      </c>
      <c r="I83" s="1679"/>
      <c r="J83" s="1679"/>
      <c r="K83" s="237" t="s">
        <v>567</v>
      </c>
      <c r="L83" s="228">
        <v>0</v>
      </c>
      <c r="M83" s="237" t="s">
        <v>567</v>
      </c>
      <c r="N83" s="1666"/>
      <c r="O83" s="237" t="s">
        <v>567</v>
      </c>
      <c r="P83" s="237" t="s">
        <v>567</v>
      </c>
      <c r="Q83" s="237" t="s">
        <v>567</v>
      </c>
      <c r="R83" s="1679"/>
      <c r="S83" s="1679"/>
      <c r="T83" s="237" t="s">
        <v>567</v>
      </c>
      <c r="U83" s="228">
        <v>0</v>
      </c>
      <c r="V83" s="228" t="s">
        <v>567</v>
      </c>
      <c r="W83" s="1664"/>
      <c r="X83" s="1069"/>
    </row>
    <row r="84" spans="1:25" s="4" customFormat="1" ht="15.75" customHeight="1" x14ac:dyDescent="0.15">
      <c r="B84" s="1689"/>
      <c r="C84" s="381" t="s">
        <v>215</v>
      </c>
      <c r="D84" s="8">
        <v>64851</v>
      </c>
      <c r="E84" s="8">
        <v>30</v>
      </c>
      <c r="F84" s="8">
        <v>2623</v>
      </c>
      <c r="G84" s="8">
        <v>478</v>
      </c>
      <c r="H84" s="8">
        <v>132</v>
      </c>
      <c r="I84" s="8">
        <v>0</v>
      </c>
      <c r="J84" s="8">
        <v>0</v>
      </c>
      <c r="K84" s="8">
        <v>70</v>
      </c>
      <c r="L84" s="8">
        <v>3303</v>
      </c>
      <c r="M84" s="8">
        <v>0</v>
      </c>
      <c r="N84" s="447">
        <v>319.22296317773265</v>
      </c>
      <c r="O84" s="8">
        <v>3282</v>
      </c>
      <c r="P84" s="8">
        <v>443</v>
      </c>
      <c r="Q84" s="8">
        <v>168</v>
      </c>
      <c r="R84" s="8">
        <v>0</v>
      </c>
      <c r="S84" s="8">
        <v>0</v>
      </c>
      <c r="T84" s="8">
        <v>70</v>
      </c>
      <c r="U84" s="24">
        <v>3963</v>
      </c>
      <c r="V84" s="8">
        <v>746</v>
      </c>
      <c r="W84" s="452">
        <v>448.17740553916434</v>
      </c>
      <c r="X84" s="1069"/>
    </row>
    <row r="85" spans="1:25" s="4" customFormat="1" ht="15.75" customHeight="1" x14ac:dyDescent="0.15">
      <c r="B85" s="1685" t="s">
        <v>523</v>
      </c>
      <c r="C85" s="1686"/>
      <c r="D85" s="360">
        <v>7604477</v>
      </c>
      <c r="E85" s="360">
        <v>4067</v>
      </c>
      <c r="F85" s="360">
        <v>323022</v>
      </c>
      <c r="G85" s="360">
        <v>58382</v>
      </c>
      <c r="H85" s="360">
        <v>18130</v>
      </c>
      <c r="I85" s="360">
        <v>20699</v>
      </c>
      <c r="J85" s="360">
        <v>11399</v>
      </c>
      <c r="K85" s="360">
        <v>4324</v>
      </c>
      <c r="L85" s="360">
        <v>435956</v>
      </c>
      <c r="M85" s="360">
        <v>550</v>
      </c>
      <c r="N85" s="448">
        <v>235.91182585676972</v>
      </c>
      <c r="O85" s="360">
        <v>337118</v>
      </c>
      <c r="P85" s="360">
        <v>56800</v>
      </c>
      <c r="Q85" s="360">
        <v>17952</v>
      </c>
      <c r="R85" s="360">
        <v>18866</v>
      </c>
      <c r="S85" s="360">
        <v>7520</v>
      </c>
      <c r="T85" s="360">
        <v>5525</v>
      </c>
      <c r="U85" s="360">
        <v>443781</v>
      </c>
      <c r="V85" s="360">
        <v>7536</v>
      </c>
      <c r="W85" s="582">
        <v>242.04091855171345</v>
      </c>
      <c r="X85" s="1069"/>
    </row>
    <row r="86" spans="1:25" s="4" customFormat="1" ht="15.75" customHeight="1" x14ac:dyDescent="0.15">
      <c r="B86" s="1634" t="s">
        <v>526</v>
      </c>
      <c r="C86" s="1635"/>
      <c r="D86" s="8">
        <v>9228260</v>
      </c>
      <c r="E86" s="8">
        <v>4454</v>
      </c>
      <c r="F86" s="8">
        <v>387672</v>
      </c>
      <c r="G86" s="8">
        <v>67982</v>
      </c>
      <c r="H86" s="8">
        <v>18880</v>
      </c>
      <c r="I86" s="8">
        <v>20699</v>
      </c>
      <c r="J86" s="8">
        <v>11399</v>
      </c>
      <c r="K86" s="8">
        <v>8733</v>
      </c>
      <c r="L86" s="8">
        <v>515365</v>
      </c>
      <c r="M86" s="8">
        <v>550</v>
      </c>
      <c r="N86" s="447">
        <v>278.70349112026469</v>
      </c>
      <c r="O86" s="8">
        <v>401818</v>
      </c>
      <c r="P86" s="8">
        <v>66638</v>
      </c>
      <c r="Q86" s="8">
        <v>18706</v>
      </c>
      <c r="R86" s="8">
        <v>18866</v>
      </c>
      <c r="S86" s="8">
        <v>7520</v>
      </c>
      <c r="T86" s="8">
        <v>9466</v>
      </c>
      <c r="U86" s="8">
        <v>523014</v>
      </c>
      <c r="V86" s="8">
        <v>7536</v>
      </c>
      <c r="W86" s="452">
        <v>284.40431889306655</v>
      </c>
      <c r="X86" s="1069"/>
    </row>
    <row r="87" spans="1:25" s="4" customFormat="1" ht="15.75" customHeight="1" x14ac:dyDescent="0.15">
      <c r="A87" s="37"/>
      <c r="B87" s="532" t="s">
        <v>31</v>
      </c>
      <c r="C87" s="533" t="s">
        <v>4</v>
      </c>
      <c r="D87" s="360">
        <v>186193</v>
      </c>
      <c r="E87" s="360">
        <v>31</v>
      </c>
      <c r="F87" s="360">
        <v>552</v>
      </c>
      <c r="G87" s="360">
        <v>552</v>
      </c>
      <c r="H87" s="583">
        <v>1</v>
      </c>
      <c r="I87" s="583">
        <v>0</v>
      </c>
      <c r="J87" s="583">
        <v>0</v>
      </c>
      <c r="K87" s="583">
        <v>1</v>
      </c>
      <c r="L87" s="360">
        <v>1106</v>
      </c>
      <c r="M87" s="360">
        <v>0</v>
      </c>
      <c r="N87" s="584"/>
      <c r="O87" s="583">
        <v>986</v>
      </c>
      <c r="P87" s="583">
        <v>720</v>
      </c>
      <c r="Q87" s="583">
        <v>10</v>
      </c>
      <c r="R87" s="583">
        <v>0</v>
      </c>
      <c r="S87" s="583">
        <v>0</v>
      </c>
      <c r="T87" s="583">
        <v>2</v>
      </c>
      <c r="U87" s="583">
        <v>1718</v>
      </c>
      <c r="V87" s="583">
        <v>0</v>
      </c>
      <c r="W87" s="585"/>
      <c r="X87" s="1069"/>
    </row>
    <row r="88" spans="1:25" s="4" customFormat="1" ht="15.75" customHeight="1" thickBot="1" x14ac:dyDescent="0.2">
      <c r="A88" s="39"/>
      <c r="B88" s="587" t="s">
        <v>31</v>
      </c>
      <c r="C88" s="571" t="s">
        <v>5</v>
      </c>
      <c r="D88" s="588">
        <v>20977</v>
      </c>
      <c r="E88" s="589">
        <v>0</v>
      </c>
      <c r="F88" s="589">
        <v>20</v>
      </c>
      <c r="G88" s="588">
        <v>120</v>
      </c>
      <c r="H88" s="589">
        <v>0</v>
      </c>
      <c r="I88" s="589">
        <v>0</v>
      </c>
      <c r="J88" s="589">
        <v>0</v>
      </c>
      <c r="K88" s="589">
        <v>0</v>
      </c>
      <c r="L88" s="588">
        <v>140</v>
      </c>
      <c r="M88" s="589">
        <v>0</v>
      </c>
      <c r="N88" s="590"/>
      <c r="O88" s="589">
        <v>18</v>
      </c>
      <c r="P88" s="589">
        <v>114</v>
      </c>
      <c r="Q88" s="589">
        <v>0</v>
      </c>
      <c r="R88" s="589">
        <v>0</v>
      </c>
      <c r="S88" s="589">
        <v>0</v>
      </c>
      <c r="T88" s="589">
        <v>0</v>
      </c>
      <c r="U88" s="589">
        <v>132</v>
      </c>
      <c r="V88" s="589">
        <v>0</v>
      </c>
      <c r="W88" s="591"/>
      <c r="X88" s="1029"/>
    </row>
    <row r="89" spans="1:25" ht="15.75" customHeight="1" x14ac:dyDescent="0.15">
      <c r="A89" s="20"/>
      <c r="B89" s="58" t="s">
        <v>856</v>
      </c>
      <c r="D89" s="7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</row>
    <row r="90" spans="1:25" ht="12" customHeight="1" x14ac:dyDescent="0.15">
      <c r="B90" s="58" t="s">
        <v>71</v>
      </c>
      <c r="C90" s="65"/>
      <c r="D90" s="58"/>
      <c r="F90" s="59"/>
      <c r="G90" s="59"/>
      <c r="H90" s="58"/>
      <c r="I90" s="59"/>
      <c r="J90" s="59"/>
      <c r="K90" s="59"/>
      <c r="L90" s="342"/>
      <c r="M90" s="66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1070"/>
      <c r="Y90" s="20"/>
    </row>
    <row r="91" spans="1:25" x14ac:dyDescent="0.15">
      <c r="B91" s="7"/>
      <c r="C91" s="65"/>
      <c r="D91" s="67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X91" s="1070"/>
      <c r="Y91" s="20"/>
    </row>
    <row r="92" spans="1:25" x14ac:dyDescent="0.15">
      <c r="B92" s="58"/>
      <c r="D92" s="26"/>
    </row>
    <row r="93" spans="1:25" x14ac:dyDescent="0.15">
      <c r="D93" s="26"/>
      <c r="N93" s="68"/>
      <c r="W93" s="68"/>
    </row>
  </sheetData>
  <mergeCells count="216">
    <mergeCell ref="J82:J83"/>
    <mergeCell ref="I82:I83"/>
    <mergeCell ref="R82:R83"/>
    <mergeCell ref="S82:S83"/>
    <mergeCell ref="V78:V80"/>
    <mergeCell ref="T78:T80"/>
    <mergeCell ref="K78:K80"/>
    <mergeCell ref="M78:M80"/>
    <mergeCell ref="S67:S68"/>
    <mergeCell ref="T67:T68"/>
    <mergeCell ref="V67:V68"/>
    <mergeCell ref="J78:J80"/>
    <mergeCell ref="I78:I80"/>
    <mergeCell ref="R78:R80"/>
    <mergeCell ref="S78:S80"/>
    <mergeCell ref="M67:M68"/>
    <mergeCell ref="K67:K68"/>
    <mergeCell ref="J67:J68"/>
    <mergeCell ref="I67:I68"/>
    <mergeCell ref="R67:R68"/>
    <mergeCell ref="F49:F54"/>
    <mergeCell ref="K49:K54"/>
    <mergeCell ref="L49:L54"/>
    <mergeCell ref="M49:M54"/>
    <mergeCell ref="O49:O54"/>
    <mergeCell ref="M57:M61"/>
    <mergeCell ref="V57:V61"/>
    <mergeCell ref="M64:M65"/>
    <mergeCell ref="K64:K65"/>
    <mergeCell ref="F64:F65"/>
    <mergeCell ref="O64:O65"/>
    <mergeCell ref="V64:V65"/>
    <mergeCell ref="Q57:Q61"/>
    <mergeCell ref="R57:R61"/>
    <mergeCell ref="S57:S61"/>
    <mergeCell ref="T57:T61"/>
    <mergeCell ref="O57:O61"/>
    <mergeCell ref="F57:F61"/>
    <mergeCell ref="K57:K61"/>
    <mergeCell ref="J57:J61"/>
    <mergeCell ref="I57:I61"/>
    <mergeCell ref="H57:H61"/>
    <mergeCell ref="G49:G54"/>
    <mergeCell ref="P49:P54"/>
    <mergeCell ref="V49:V54"/>
    <mergeCell ref="J49:J54"/>
    <mergeCell ref="I49:I54"/>
    <mergeCell ref="R49:R54"/>
    <mergeCell ref="S49:S54"/>
    <mergeCell ref="L44:L46"/>
    <mergeCell ref="M44:M46"/>
    <mergeCell ref="O44:O46"/>
    <mergeCell ref="P44:P46"/>
    <mergeCell ref="K40:K41"/>
    <mergeCell ref="I44:I46"/>
    <mergeCell ref="R44:R46"/>
    <mergeCell ref="S44:S46"/>
    <mergeCell ref="H49:H54"/>
    <mergeCell ref="V36:V37"/>
    <mergeCell ref="M40:M41"/>
    <mergeCell ref="L40:L41"/>
    <mergeCell ref="P40:P41"/>
    <mergeCell ref="Q40:Q41"/>
    <mergeCell ref="T40:T41"/>
    <mergeCell ref="U40:U41"/>
    <mergeCell ref="V40:V41"/>
    <mergeCell ref="S40:S41"/>
    <mergeCell ref="R40:R41"/>
    <mergeCell ref="O36:O37"/>
    <mergeCell ref="P36:P37"/>
    <mergeCell ref="M36:M37"/>
    <mergeCell ref="H36:H37"/>
    <mergeCell ref="Q49:Q54"/>
    <mergeCell ref="Q44:Q46"/>
    <mergeCell ref="T44:T46"/>
    <mergeCell ref="T49:T54"/>
    <mergeCell ref="U49:U54"/>
    <mergeCell ref="G36:G37"/>
    <mergeCell ref="H29:H30"/>
    <mergeCell ref="G29:G30"/>
    <mergeCell ref="F29:F30"/>
    <mergeCell ref="J29:J30"/>
    <mergeCell ref="I29:I30"/>
    <mergeCell ref="H40:H41"/>
    <mergeCell ref="G40:G41"/>
    <mergeCell ref="F40:F41"/>
    <mergeCell ref="J40:J41"/>
    <mergeCell ref="I40:I41"/>
    <mergeCell ref="F36:F37"/>
    <mergeCell ref="J36:J37"/>
    <mergeCell ref="I36:I37"/>
    <mergeCell ref="M29:M30"/>
    <mergeCell ref="L29:L30"/>
    <mergeCell ref="K29:K30"/>
    <mergeCell ref="O29:O30"/>
    <mergeCell ref="P29:P30"/>
    <mergeCell ref="Q29:Q30"/>
    <mergeCell ref="R29:R30"/>
    <mergeCell ref="S29:S30"/>
    <mergeCell ref="L36:L37"/>
    <mergeCell ref="K36:K37"/>
    <mergeCell ref="M22:M24"/>
    <mergeCell ref="L22:L24"/>
    <mergeCell ref="K22:K24"/>
    <mergeCell ref="H22:H24"/>
    <mergeCell ref="G22:G24"/>
    <mergeCell ref="F22:F24"/>
    <mergeCell ref="Q22:Q24"/>
    <mergeCell ref="P22:P24"/>
    <mergeCell ref="O22:O24"/>
    <mergeCell ref="J22:J24"/>
    <mergeCell ref="I22:I24"/>
    <mergeCell ref="Q15:Q19"/>
    <mergeCell ref="P15:P19"/>
    <mergeCell ref="O15:O19"/>
    <mergeCell ref="S15:S19"/>
    <mergeCell ref="J5:J12"/>
    <mergeCell ref="I5:I12"/>
    <mergeCell ref="R5:R12"/>
    <mergeCell ref="S5:S12"/>
    <mergeCell ref="F15:F19"/>
    <mergeCell ref="J15:J19"/>
    <mergeCell ref="I15:I19"/>
    <mergeCell ref="R15:R19"/>
    <mergeCell ref="M15:M19"/>
    <mergeCell ref="L15:L19"/>
    <mergeCell ref="K15:K19"/>
    <mergeCell ref="H15:H19"/>
    <mergeCell ref="W35:W37"/>
    <mergeCell ref="W43:W46"/>
    <mergeCell ref="N56:N61"/>
    <mergeCell ref="N39:N41"/>
    <mergeCell ref="W21:W24"/>
    <mergeCell ref="N28:N30"/>
    <mergeCell ref="N21:N24"/>
    <mergeCell ref="W28:W30"/>
    <mergeCell ref="N35:N37"/>
    <mergeCell ref="W39:W41"/>
    <mergeCell ref="T29:T30"/>
    <mergeCell ref="U29:U30"/>
    <mergeCell ref="V29:V30"/>
    <mergeCell ref="Q36:Q37"/>
    <mergeCell ref="R36:R37"/>
    <mergeCell ref="S36:S37"/>
    <mergeCell ref="V22:V24"/>
    <mergeCell ref="U22:U24"/>
    <mergeCell ref="T22:T24"/>
    <mergeCell ref="R22:R24"/>
    <mergeCell ref="S22:S24"/>
    <mergeCell ref="O40:O41"/>
    <mergeCell ref="T36:T37"/>
    <mergeCell ref="U36:U37"/>
    <mergeCell ref="D1:E1"/>
    <mergeCell ref="W14:W19"/>
    <mergeCell ref="O1:W1"/>
    <mergeCell ref="C1:C2"/>
    <mergeCell ref="F1:N1"/>
    <mergeCell ref="N4:N12"/>
    <mergeCell ref="W4:W12"/>
    <mergeCell ref="N14:N19"/>
    <mergeCell ref="F5:F12"/>
    <mergeCell ref="K5:K12"/>
    <mergeCell ref="H5:H12"/>
    <mergeCell ref="G5:G12"/>
    <mergeCell ref="L5:L12"/>
    <mergeCell ref="M5:M12"/>
    <mergeCell ref="U5:U12"/>
    <mergeCell ref="V5:V12"/>
    <mergeCell ref="G15:G19"/>
    <mergeCell ref="T5:T12"/>
    <mergeCell ref="Q5:Q12"/>
    <mergeCell ref="P5:P12"/>
    <mergeCell ref="O5:O12"/>
    <mergeCell ref="V15:V19"/>
    <mergeCell ref="U15:U19"/>
    <mergeCell ref="T15:T19"/>
    <mergeCell ref="A1:A2"/>
    <mergeCell ref="B1:B2"/>
    <mergeCell ref="B85:C85"/>
    <mergeCell ref="B63:B66"/>
    <mergeCell ref="B67:B69"/>
    <mergeCell ref="B78:B81"/>
    <mergeCell ref="B82:B84"/>
    <mergeCell ref="B48:B55"/>
    <mergeCell ref="B35:B38"/>
    <mergeCell ref="B43:B47"/>
    <mergeCell ref="B56:B62"/>
    <mergeCell ref="B39:B42"/>
    <mergeCell ref="B4:B13"/>
    <mergeCell ref="B14:B20"/>
    <mergeCell ref="B21:B25"/>
    <mergeCell ref="B28:B31"/>
    <mergeCell ref="B86:C86"/>
    <mergeCell ref="N43:N46"/>
    <mergeCell ref="W78:W80"/>
    <mergeCell ref="W82:W83"/>
    <mergeCell ref="N82:N83"/>
    <mergeCell ref="W48:W54"/>
    <mergeCell ref="N67:N68"/>
    <mergeCell ref="W67:W68"/>
    <mergeCell ref="N78:N80"/>
    <mergeCell ref="W63:W65"/>
    <mergeCell ref="N63:N65"/>
    <mergeCell ref="N48:N54"/>
    <mergeCell ref="W56:W61"/>
    <mergeCell ref="H44:H46"/>
    <mergeCell ref="G44:G46"/>
    <mergeCell ref="F44:F46"/>
    <mergeCell ref="S63:S65"/>
    <mergeCell ref="R63:R65"/>
    <mergeCell ref="J63:J65"/>
    <mergeCell ref="I63:I65"/>
    <mergeCell ref="U44:U46"/>
    <mergeCell ref="V44:V46"/>
    <mergeCell ref="J44:J46"/>
    <mergeCell ref="K44:K46"/>
  </mergeCells>
  <phoneticPr fontId="2"/>
  <printOptions horizontalCentered="1" verticalCentered="1"/>
  <pageMargins left="0.51181102362204722" right="0.23622047244094491" top="0.39370078740157483" bottom="0" header="0.19685039370078741" footer="0"/>
  <pageSetup paperSize="9" scale="59" orientation="portrait" r:id="rId1"/>
  <headerFooter alignWithMargins="0">
    <oddHeader>&amp;C&amp;"ＭＳ Ｐゴシック,太字"&amp;16&amp;A&amp;R&amp;9
公共図書館調査（２０２４年度）</oddHeader>
    <oddFooter>&amp;C--4--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1"/>
    <pageSetUpPr fitToPage="1"/>
  </sheetPr>
  <dimension ref="A1:V95"/>
  <sheetViews>
    <sheetView showZeros="0" zoomScale="85" zoomScaleNormal="85" zoomScaleSheetLayoutView="100" workbookViewId="0">
      <selection activeCell="B3" sqref="B3"/>
    </sheetView>
  </sheetViews>
  <sheetFormatPr defaultRowHeight="13.5" x14ac:dyDescent="0.15"/>
  <cols>
    <col min="1" max="1" width="4.25" style="5" customWidth="1"/>
    <col min="2" max="2" width="11.375" style="5" customWidth="1"/>
    <col min="3" max="3" width="8.5" style="10" customWidth="1"/>
    <col min="4" max="15" width="12.125" style="25" customWidth="1"/>
    <col min="16" max="16384" width="9" style="5"/>
  </cols>
  <sheetData>
    <row r="1" spans="1:22" ht="17.25" customHeight="1" x14ac:dyDescent="0.15">
      <c r="A1" s="1611" t="s">
        <v>26</v>
      </c>
      <c r="B1" s="1683" t="s">
        <v>137</v>
      </c>
      <c r="C1" s="1258" t="s">
        <v>222</v>
      </c>
      <c r="D1" s="1728" t="s">
        <v>67</v>
      </c>
      <c r="E1" s="1729"/>
      <c r="F1" s="1729"/>
      <c r="G1" s="1730"/>
      <c r="H1" s="1726" t="s">
        <v>68</v>
      </c>
      <c r="I1" s="1726"/>
      <c r="J1" s="1726"/>
      <c r="K1" s="1726"/>
      <c r="L1" s="1726" t="s">
        <v>69</v>
      </c>
      <c r="M1" s="1726"/>
      <c r="N1" s="1726"/>
      <c r="O1" s="1727"/>
    </row>
    <row r="2" spans="1:22" ht="17.25" customHeight="1" thickBot="1" x14ac:dyDescent="0.2">
      <c r="A2" s="1612"/>
      <c r="B2" s="1684"/>
      <c r="C2" s="1259"/>
      <c r="D2" s="242" t="s">
        <v>70</v>
      </c>
      <c r="E2" s="243" t="s">
        <v>529</v>
      </c>
      <c r="F2" s="648" t="s">
        <v>530</v>
      </c>
      <c r="G2" s="243" t="s">
        <v>528</v>
      </c>
      <c r="H2" s="242" t="s">
        <v>70</v>
      </c>
      <c r="I2" s="243" t="s">
        <v>529</v>
      </c>
      <c r="J2" s="648" t="s">
        <v>531</v>
      </c>
      <c r="K2" s="243" t="s">
        <v>528</v>
      </c>
      <c r="L2" s="242" t="s">
        <v>70</v>
      </c>
      <c r="M2" s="243" t="s">
        <v>529</v>
      </c>
      <c r="N2" s="648" t="s">
        <v>532</v>
      </c>
      <c r="O2" s="418" t="s">
        <v>528</v>
      </c>
    </row>
    <row r="3" spans="1:22" ht="15.75" customHeight="1" x14ac:dyDescent="0.15">
      <c r="A3" s="37"/>
      <c r="B3" s="185" t="s">
        <v>39</v>
      </c>
      <c r="C3" s="220" t="s">
        <v>6</v>
      </c>
      <c r="D3" s="150">
        <v>22100</v>
      </c>
      <c r="E3" s="150" t="s">
        <v>847</v>
      </c>
      <c r="F3" s="150" t="s">
        <v>847</v>
      </c>
      <c r="G3" s="53">
        <v>4734</v>
      </c>
      <c r="H3" s="150">
        <v>8390</v>
      </c>
      <c r="I3" s="150" t="s">
        <v>87</v>
      </c>
      <c r="J3" s="150" t="s">
        <v>87</v>
      </c>
      <c r="K3" s="53">
        <v>593</v>
      </c>
      <c r="L3" s="150">
        <v>30490</v>
      </c>
      <c r="M3" s="150" t="s">
        <v>847</v>
      </c>
      <c r="N3" s="150" t="s">
        <v>847</v>
      </c>
      <c r="O3" s="650">
        <v>5327</v>
      </c>
    </row>
    <row r="4" spans="1:22" ht="15.75" customHeight="1" x14ac:dyDescent="0.15">
      <c r="A4" s="37"/>
      <c r="B4" s="1625" t="s">
        <v>40</v>
      </c>
      <c r="C4" s="122" t="s">
        <v>10</v>
      </c>
      <c r="D4" s="148">
        <v>34426</v>
      </c>
      <c r="E4" s="148">
        <v>9127</v>
      </c>
      <c r="F4" s="148">
        <v>4654</v>
      </c>
      <c r="G4" s="148">
        <v>7067</v>
      </c>
      <c r="H4" s="148">
        <v>3709</v>
      </c>
      <c r="I4" s="148">
        <v>750</v>
      </c>
      <c r="J4" s="148">
        <v>896</v>
      </c>
      <c r="K4" s="148">
        <v>524</v>
      </c>
      <c r="L4" s="148">
        <v>38135</v>
      </c>
      <c r="M4" s="148">
        <v>9877</v>
      </c>
      <c r="N4" s="148">
        <v>5550</v>
      </c>
      <c r="O4" s="651">
        <v>7591</v>
      </c>
      <c r="U4" s="423">
        <v>18724</v>
      </c>
      <c r="V4" s="423">
        <v>43685</v>
      </c>
    </row>
    <row r="5" spans="1:22" ht="15.75" customHeight="1" x14ac:dyDescent="0.15">
      <c r="A5" s="37"/>
      <c r="B5" s="1579"/>
      <c r="C5" s="123" t="s">
        <v>13</v>
      </c>
      <c r="D5" s="149">
        <v>10216</v>
      </c>
      <c r="E5" s="1200">
        <v>0</v>
      </c>
      <c r="F5" s="1200">
        <v>0</v>
      </c>
      <c r="G5" s="436">
        <v>2337</v>
      </c>
      <c r="H5" s="958">
        <v>735</v>
      </c>
      <c r="I5" s="436">
        <v>0</v>
      </c>
      <c r="J5" s="436">
        <v>0</v>
      </c>
      <c r="K5" s="436">
        <v>228</v>
      </c>
      <c r="L5" s="958">
        <v>10951</v>
      </c>
      <c r="M5" s="1200">
        <v>0</v>
      </c>
      <c r="N5" s="1200">
        <v>0</v>
      </c>
      <c r="O5" s="440">
        <v>2565</v>
      </c>
      <c r="U5" s="423">
        <v>2565</v>
      </c>
      <c r="V5" s="423">
        <v>10951</v>
      </c>
    </row>
    <row r="6" spans="1:22" ht="15.75" customHeight="1" x14ac:dyDescent="0.15">
      <c r="A6" s="37"/>
      <c r="B6" s="1579"/>
      <c r="C6" s="123" t="s">
        <v>14</v>
      </c>
      <c r="D6" s="149">
        <v>3756</v>
      </c>
      <c r="E6" s="436">
        <v>0</v>
      </c>
      <c r="F6" s="436">
        <v>0</v>
      </c>
      <c r="G6" s="436">
        <v>1119</v>
      </c>
      <c r="H6" s="958">
        <v>215</v>
      </c>
      <c r="I6" s="436">
        <v>0</v>
      </c>
      <c r="J6" s="436">
        <v>0</v>
      </c>
      <c r="K6" s="436">
        <v>65</v>
      </c>
      <c r="L6" s="958">
        <v>3971</v>
      </c>
      <c r="M6" s="436">
        <v>0</v>
      </c>
      <c r="N6" s="436">
        <v>0</v>
      </c>
      <c r="O6" s="440">
        <v>1184</v>
      </c>
      <c r="U6" s="423">
        <v>1184</v>
      </c>
      <c r="V6" s="423">
        <v>3971</v>
      </c>
    </row>
    <row r="7" spans="1:22" ht="15.75" customHeight="1" x14ac:dyDescent="0.15">
      <c r="A7" s="37"/>
      <c r="B7" s="1579"/>
      <c r="C7" s="123" t="s">
        <v>11</v>
      </c>
      <c r="D7" s="149">
        <v>516</v>
      </c>
      <c r="E7" s="436">
        <v>0</v>
      </c>
      <c r="F7" s="436">
        <v>0</v>
      </c>
      <c r="G7" s="436">
        <v>167</v>
      </c>
      <c r="H7" s="958">
        <v>123</v>
      </c>
      <c r="I7" s="436">
        <v>0</v>
      </c>
      <c r="J7" s="436">
        <v>0</v>
      </c>
      <c r="K7" s="436">
        <v>53</v>
      </c>
      <c r="L7" s="958">
        <v>639</v>
      </c>
      <c r="M7" s="436">
        <v>0</v>
      </c>
      <c r="N7" s="436">
        <v>0</v>
      </c>
      <c r="O7" s="440">
        <v>220</v>
      </c>
    </row>
    <row r="8" spans="1:22" ht="15.75" customHeight="1" x14ac:dyDescent="0.15">
      <c r="A8" s="37"/>
      <c r="B8" s="1579"/>
      <c r="C8" s="123" t="s">
        <v>12</v>
      </c>
      <c r="D8" s="149">
        <v>1930</v>
      </c>
      <c r="E8" s="436">
        <v>0</v>
      </c>
      <c r="F8" s="436">
        <v>0</v>
      </c>
      <c r="G8" s="436">
        <v>646</v>
      </c>
      <c r="H8" s="958">
        <v>91</v>
      </c>
      <c r="I8" s="436">
        <v>0</v>
      </c>
      <c r="J8" s="436">
        <v>0</v>
      </c>
      <c r="K8" s="436">
        <v>32</v>
      </c>
      <c r="L8" s="958">
        <v>2021</v>
      </c>
      <c r="M8" s="436">
        <v>0</v>
      </c>
      <c r="N8" s="436">
        <v>0</v>
      </c>
      <c r="O8" s="440">
        <v>678</v>
      </c>
    </row>
    <row r="9" spans="1:22" ht="15.75" customHeight="1" x14ac:dyDescent="0.15">
      <c r="A9" s="37"/>
      <c r="B9" s="1579"/>
      <c r="C9" s="123" t="s">
        <v>256</v>
      </c>
      <c r="D9" s="149">
        <v>1125</v>
      </c>
      <c r="E9" s="436">
        <v>0</v>
      </c>
      <c r="F9" s="436">
        <v>0</v>
      </c>
      <c r="G9" s="436">
        <v>451</v>
      </c>
      <c r="H9" s="958">
        <v>131</v>
      </c>
      <c r="I9" s="436">
        <v>0</v>
      </c>
      <c r="J9" s="436">
        <v>0</v>
      </c>
      <c r="K9" s="436">
        <v>37</v>
      </c>
      <c r="L9" s="958">
        <v>1256</v>
      </c>
      <c r="M9" s="436">
        <v>0</v>
      </c>
      <c r="N9" s="436">
        <v>0</v>
      </c>
      <c r="O9" s="440">
        <v>488</v>
      </c>
    </row>
    <row r="10" spans="1:22" ht="15.75" customHeight="1" x14ac:dyDescent="0.15">
      <c r="A10" s="37"/>
      <c r="B10" s="1579"/>
      <c r="C10" s="123" t="s">
        <v>255</v>
      </c>
      <c r="D10" s="149">
        <v>1558</v>
      </c>
      <c r="E10" s="436">
        <v>0</v>
      </c>
      <c r="F10" s="436">
        <v>0</v>
      </c>
      <c r="G10" s="436">
        <v>448</v>
      </c>
      <c r="H10" s="958">
        <v>212</v>
      </c>
      <c r="I10" s="436">
        <v>0</v>
      </c>
      <c r="J10" s="436">
        <v>0</v>
      </c>
      <c r="K10" s="436">
        <v>39</v>
      </c>
      <c r="L10" s="958">
        <v>1770</v>
      </c>
      <c r="M10" s="436">
        <v>0</v>
      </c>
      <c r="N10" s="436">
        <v>0</v>
      </c>
      <c r="O10" s="440">
        <v>487</v>
      </c>
    </row>
    <row r="11" spans="1:22" ht="15.75" customHeight="1" x14ac:dyDescent="0.15">
      <c r="A11" s="37"/>
      <c r="B11" s="1579"/>
      <c r="C11" s="123" t="s">
        <v>257</v>
      </c>
      <c r="D11" s="149">
        <v>1597</v>
      </c>
      <c r="E11" s="436">
        <v>0</v>
      </c>
      <c r="F11" s="436">
        <v>0</v>
      </c>
      <c r="G11" s="436">
        <v>504</v>
      </c>
      <c r="H11" s="958">
        <v>169</v>
      </c>
      <c r="I11" s="436">
        <v>0</v>
      </c>
      <c r="J11" s="436">
        <v>0</v>
      </c>
      <c r="K11" s="436">
        <v>40</v>
      </c>
      <c r="L11" s="958">
        <v>1766</v>
      </c>
      <c r="M11" s="436">
        <v>0</v>
      </c>
      <c r="N11" s="436">
        <v>0</v>
      </c>
      <c r="O11" s="440">
        <v>544</v>
      </c>
    </row>
    <row r="12" spans="1:22" ht="15.75" customHeight="1" x14ac:dyDescent="0.15">
      <c r="A12" s="37"/>
      <c r="B12" s="1579"/>
      <c r="C12" s="232" t="s">
        <v>260</v>
      </c>
      <c r="D12" s="238">
        <v>2287</v>
      </c>
      <c r="E12" s="438">
        <v>0</v>
      </c>
      <c r="F12" s="438">
        <v>0</v>
      </c>
      <c r="G12" s="438">
        <v>820</v>
      </c>
      <c r="H12" s="959">
        <v>431</v>
      </c>
      <c r="I12" s="438">
        <v>0</v>
      </c>
      <c r="J12" s="438">
        <v>0</v>
      </c>
      <c r="K12" s="438">
        <v>94</v>
      </c>
      <c r="L12" s="959">
        <v>2718</v>
      </c>
      <c r="M12" s="438">
        <v>0</v>
      </c>
      <c r="N12" s="438">
        <v>0</v>
      </c>
      <c r="O12" s="441">
        <v>914</v>
      </c>
    </row>
    <row r="13" spans="1:22" ht="15.75" customHeight="1" x14ac:dyDescent="0.15">
      <c r="B13" s="1626"/>
      <c r="C13" s="195" t="s">
        <v>215</v>
      </c>
      <c r="D13" s="60">
        <v>57411</v>
      </c>
      <c r="E13" s="60">
        <v>9127</v>
      </c>
      <c r="F13" s="60">
        <v>4654</v>
      </c>
      <c r="G13" s="60">
        <v>13559</v>
      </c>
      <c r="H13" s="60">
        <v>5816</v>
      </c>
      <c r="I13" s="60">
        <v>750</v>
      </c>
      <c r="J13" s="60">
        <v>896</v>
      </c>
      <c r="K13" s="60">
        <v>1112</v>
      </c>
      <c r="L13" s="60">
        <v>63227</v>
      </c>
      <c r="M13" s="60">
        <v>9877</v>
      </c>
      <c r="N13" s="60">
        <v>5550</v>
      </c>
      <c r="O13" s="649">
        <v>14671</v>
      </c>
    </row>
    <row r="14" spans="1:22" ht="15.75" customHeight="1" x14ac:dyDescent="0.15">
      <c r="A14" s="37"/>
      <c r="B14" s="1549" t="s">
        <v>41</v>
      </c>
      <c r="C14" s="124" t="s">
        <v>245</v>
      </c>
      <c r="D14" s="151">
        <v>16915</v>
      </c>
      <c r="E14" s="151">
        <v>1877</v>
      </c>
      <c r="F14" s="1199" t="s">
        <v>567</v>
      </c>
      <c r="G14" s="151">
        <v>3964</v>
      </c>
      <c r="H14" s="151">
        <v>2447</v>
      </c>
      <c r="I14" s="151">
        <v>401</v>
      </c>
      <c r="J14" s="1199" t="s">
        <v>567</v>
      </c>
      <c r="K14" s="151">
        <v>189</v>
      </c>
      <c r="L14" s="151">
        <v>19362</v>
      </c>
      <c r="M14" s="151">
        <v>2278</v>
      </c>
      <c r="N14" s="1199" t="s">
        <v>567</v>
      </c>
      <c r="O14" s="433">
        <v>4153</v>
      </c>
    </row>
    <row r="15" spans="1:22" ht="15.75" customHeight="1" x14ac:dyDescent="0.15">
      <c r="A15" s="37"/>
      <c r="B15" s="1550"/>
      <c r="C15" s="125" t="s">
        <v>190</v>
      </c>
      <c r="D15" s="152">
        <v>5222</v>
      </c>
      <c r="E15" s="431">
        <v>0</v>
      </c>
      <c r="F15" s="1201">
        <v>0</v>
      </c>
      <c r="G15" s="1202">
        <v>1774</v>
      </c>
      <c r="H15" s="152">
        <v>431</v>
      </c>
      <c r="I15" s="431">
        <v>0</v>
      </c>
      <c r="J15" s="431">
        <v>0</v>
      </c>
      <c r="K15" s="431">
        <v>100</v>
      </c>
      <c r="L15" s="152">
        <v>5653</v>
      </c>
      <c r="M15" s="431">
        <v>0</v>
      </c>
      <c r="N15" s="1201">
        <v>0</v>
      </c>
      <c r="O15" s="434">
        <v>1874</v>
      </c>
    </row>
    <row r="16" spans="1:22" ht="15.75" customHeight="1" x14ac:dyDescent="0.15">
      <c r="A16" s="37"/>
      <c r="B16" s="1550"/>
      <c r="C16" s="125" t="s">
        <v>246</v>
      </c>
      <c r="D16" s="152">
        <v>5555</v>
      </c>
      <c r="E16" s="431">
        <v>0</v>
      </c>
      <c r="F16" s="1201">
        <v>0</v>
      </c>
      <c r="G16" s="1202">
        <v>1753</v>
      </c>
      <c r="H16" s="152">
        <v>498</v>
      </c>
      <c r="I16" s="431">
        <v>0</v>
      </c>
      <c r="J16" s="431">
        <v>0</v>
      </c>
      <c r="K16" s="431">
        <v>83</v>
      </c>
      <c r="L16" s="152">
        <v>6053</v>
      </c>
      <c r="M16" s="431">
        <v>0</v>
      </c>
      <c r="N16" s="1201">
        <v>0</v>
      </c>
      <c r="O16" s="434">
        <v>1836</v>
      </c>
    </row>
    <row r="17" spans="1:15" ht="15.75" customHeight="1" x14ac:dyDescent="0.15">
      <c r="A17" s="37"/>
      <c r="B17" s="1550"/>
      <c r="C17" s="125" t="s">
        <v>172</v>
      </c>
      <c r="D17" s="152">
        <v>5983</v>
      </c>
      <c r="E17" s="431">
        <v>0</v>
      </c>
      <c r="F17" s="1201">
        <v>0</v>
      </c>
      <c r="G17" s="1202">
        <v>1936</v>
      </c>
      <c r="H17" s="152">
        <v>562</v>
      </c>
      <c r="I17" s="431">
        <v>0</v>
      </c>
      <c r="J17" s="431">
        <v>0</v>
      </c>
      <c r="K17" s="431">
        <v>109</v>
      </c>
      <c r="L17" s="152">
        <v>6545</v>
      </c>
      <c r="M17" s="431">
        <v>0</v>
      </c>
      <c r="N17" s="1201">
        <v>0</v>
      </c>
      <c r="O17" s="434">
        <v>2045</v>
      </c>
    </row>
    <row r="18" spans="1:15" ht="15.75" customHeight="1" x14ac:dyDescent="0.15">
      <c r="A18" s="38"/>
      <c r="B18" s="1550"/>
      <c r="C18" s="125" t="s">
        <v>216</v>
      </c>
      <c r="D18" s="152">
        <v>2702</v>
      </c>
      <c r="E18" s="431">
        <v>0</v>
      </c>
      <c r="F18" s="1201">
        <v>0</v>
      </c>
      <c r="G18" s="1202">
        <v>1262</v>
      </c>
      <c r="H18" s="152">
        <v>347</v>
      </c>
      <c r="I18" s="431">
        <v>0</v>
      </c>
      <c r="J18" s="431">
        <v>0</v>
      </c>
      <c r="K18" s="431">
        <v>100</v>
      </c>
      <c r="L18" s="152">
        <v>3049</v>
      </c>
      <c r="M18" s="431">
        <v>0</v>
      </c>
      <c r="N18" s="1201">
        <v>0</v>
      </c>
      <c r="O18" s="434">
        <v>1362</v>
      </c>
    </row>
    <row r="19" spans="1:15" ht="15.75" customHeight="1" x14ac:dyDescent="0.15">
      <c r="A19" s="38"/>
      <c r="B19" s="1550"/>
      <c r="C19" s="235" t="s">
        <v>217</v>
      </c>
      <c r="D19" s="240">
        <v>3183</v>
      </c>
      <c r="E19" s="432">
        <v>0</v>
      </c>
      <c r="F19" s="1203">
        <v>0</v>
      </c>
      <c r="G19" s="1204">
        <v>1091</v>
      </c>
      <c r="H19" s="672">
        <v>566</v>
      </c>
      <c r="I19" s="432">
        <v>0</v>
      </c>
      <c r="J19" s="432">
        <v>0</v>
      </c>
      <c r="K19" s="432">
        <v>91</v>
      </c>
      <c r="L19" s="672">
        <v>3749</v>
      </c>
      <c r="M19" s="432">
        <v>0</v>
      </c>
      <c r="N19" s="1203">
        <v>0</v>
      </c>
      <c r="O19" s="435">
        <v>1182</v>
      </c>
    </row>
    <row r="20" spans="1:15" ht="15.75" customHeight="1" x14ac:dyDescent="0.15">
      <c r="B20" s="1551"/>
      <c r="C20" s="184" t="s">
        <v>215</v>
      </c>
      <c r="D20" s="53">
        <v>39560</v>
      </c>
      <c r="E20" s="53">
        <v>1877</v>
      </c>
      <c r="F20" s="53" t="s">
        <v>1104</v>
      </c>
      <c r="G20" s="53">
        <v>11780</v>
      </c>
      <c r="H20" s="53">
        <v>4851</v>
      </c>
      <c r="I20" s="53">
        <v>401</v>
      </c>
      <c r="J20" s="53" t="s">
        <v>1104</v>
      </c>
      <c r="K20" s="53">
        <v>672</v>
      </c>
      <c r="L20" s="53">
        <v>44411</v>
      </c>
      <c r="M20" s="53">
        <v>2278</v>
      </c>
      <c r="N20" s="53">
        <v>0</v>
      </c>
      <c r="O20" s="654">
        <v>12452</v>
      </c>
    </row>
    <row r="21" spans="1:15" ht="15.75" customHeight="1" x14ac:dyDescent="0.15">
      <c r="A21" s="37"/>
      <c r="B21" s="1625" t="s">
        <v>42</v>
      </c>
      <c r="C21" s="122" t="s">
        <v>247</v>
      </c>
      <c r="D21" s="349">
        <v>6719</v>
      </c>
      <c r="E21" s="148">
        <v>769</v>
      </c>
      <c r="F21" s="148">
        <v>0</v>
      </c>
      <c r="G21" s="148">
        <v>1969</v>
      </c>
      <c r="H21" s="148">
        <v>843</v>
      </c>
      <c r="I21" s="148">
        <v>53</v>
      </c>
      <c r="J21" s="148">
        <v>0</v>
      </c>
      <c r="K21" s="148">
        <v>80</v>
      </c>
      <c r="L21" s="148">
        <v>7562</v>
      </c>
      <c r="M21" s="148">
        <v>822</v>
      </c>
      <c r="N21" s="148">
        <v>0</v>
      </c>
      <c r="O21" s="651">
        <v>2049</v>
      </c>
    </row>
    <row r="22" spans="1:15" ht="15.75" customHeight="1" x14ac:dyDescent="0.15">
      <c r="A22" s="37"/>
      <c r="B22" s="1579"/>
      <c r="C22" s="123" t="s">
        <v>17</v>
      </c>
      <c r="D22" s="149">
        <v>507</v>
      </c>
      <c r="E22" s="436">
        <v>0</v>
      </c>
      <c r="F22" s="436">
        <v>0</v>
      </c>
      <c r="G22" s="436">
        <v>244</v>
      </c>
      <c r="H22" s="958">
        <v>145</v>
      </c>
      <c r="I22" s="436">
        <v>0</v>
      </c>
      <c r="J22" s="436">
        <v>0</v>
      </c>
      <c r="K22" s="958">
        <v>41</v>
      </c>
      <c r="L22" s="958">
        <v>652</v>
      </c>
      <c r="M22" s="436">
        <v>0</v>
      </c>
      <c r="N22" s="436">
        <v>0</v>
      </c>
      <c r="O22" s="440">
        <v>285</v>
      </c>
    </row>
    <row r="23" spans="1:15" ht="15.75" customHeight="1" x14ac:dyDescent="0.15">
      <c r="A23" s="37"/>
      <c r="B23" s="1579"/>
      <c r="C23" s="123" t="s">
        <v>18</v>
      </c>
      <c r="D23" s="149">
        <v>1076</v>
      </c>
      <c r="E23" s="436">
        <v>0</v>
      </c>
      <c r="F23" s="436">
        <v>0</v>
      </c>
      <c r="G23" s="436">
        <v>556</v>
      </c>
      <c r="H23" s="958">
        <v>252</v>
      </c>
      <c r="I23" s="436">
        <v>0</v>
      </c>
      <c r="J23" s="436">
        <v>0</v>
      </c>
      <c r="K23" s="958">
        <v>41</v>
      </c>
      <c r="L23" s="958">
        <v>1328</v>
      </c>
      <c r="M23" s="436">
        <v>0</v>
      </c>
      <c r="N23" s="436">
        <v>0</v>
      </c>
      <c r="O23" s="440">
        <v>597</v>
      </c>
    </row>
    <row r="24" spans="1:15" ht="15.75" customHeight="1" x14ac:dyDescent="0.15">
      <c r="A24" s="37"/>
      <c r="B24" s="1579"/>
      <c r="C24" s="232" t="s">
        <v>19</v>
      </c>
      <c r="D24" s="352">
        <v>941</v>
      </c>
      <c r="E24" s="438">
        <v>0</v>
      </c>
      <c r="F24" s="438">
        <v>0</v>
      </c>
      <c r="G24" s="438">
        <v>473</v>
      </c>
      <c r="H24" s="959">
        <v>175</v>
      </c>
      <c r="I24" s="438">
        <v>0</v>
      </c>
      <c r="J24" s="438">
        <v>0</v>
      </c>
      <c r="K24" s="959">
        <v>28</v>
      </c>
      <c r="L24" s="959">
        <v>1116</v>
      </c>
      <c r="M24" s="438">
        <v>0</v>
      </c>
      <c r="N24" s="438">
        <v>0</v>
      </c>
      <c r="O24" s="441">
        <v>501</v>
      </c>
    </row>
    <row r="25" spans="1:15" ht="15.75" customHeight="1" x14ac:dyDescent="0.15">
      <c r="B25" s="1626"/>
      <c r="C25" s="195" t="s">
        <v>215</v>
      </c>
      <c r="D25" s="60">
        <v>9243</v>
      </c>
      <c r="E25" s="60">
        <v>769</v>
      </c>
      <c r="F25" s="60">
        <v>0</v>
      </c>
      <c r="G25" s="60">
        <v>3242</v>
      </c>
      <c r="H25" s="60">
        <v>1415</v>
      </c>
      <c r="I25" s="60">
        <v>53</v>
      </c>
      <c r="J25" s="60">
        <v>0</v>
      </c>
      <c r="K25" s="60">
        <v>190</v>
      </c>
      <c r="L25" s="60">
        <v>10658</v>
      </c>
      <c r="M25" s="60">
        <v>822</v>
      </c>
      <c r="N25" s="60">
        <v>0</v>
      </c>
      <c r="O25" s="649">
        <v>3432</v>
      </c>
    </row>
    <row r="26" spans="1:15" ht="15.75" customHeight="1" x14ac:dyDescent="0.15">
      <c r="A26" s="41"/>
      <c r="B26" s="241" t="s">
        <v>43</v>
      </c>
      <c r="C26" s="3" t="s">
        <v>248</v>
      </c>
      <c r="D26" s="53">
        <v>6309</v>
      </c>
      <c r="E26" s="53">
        <v>3</v>
      </c>
      <c r="F26" s="53">
        <v>168</v>
      </c>
      <c r="G26" s="53">
        <v>1588</v>
      </c>
      <c r="H26" s="53">
        <v>470</v>
      </c>
      <c r="I26" s="53">
        <v>2</v>
      </c>
      <c r="J26" s="53">
        <v>5</v>
      </c>
      <c r="K26" s="53">
        <v>150</v>
      </c>
      <c r="L26" s="53">
        <v>6779</v>
      </c>
      <c r="M26" s="53">
        <v>5</v>
      </c>
      <c r="N26" s="53">
        <v>173</v>
      </c>
      <c r="O26" s="653">
        <v>1738</v>
      </c>
    </row>
    <row r="27" spans="1:15" ht="15.75" customHeight="1" x14ac:dyDescent="0.15">
      <c r="A27" s="37"/>
      <c r="B27" s="229" t="s">
        <v>44</v>
      </c>
      <c r="C27" s="40" t="s">
        <v>249</v>
      </c>
      <c r="D27" s="60">
        <v>5469</v>
      </c>
      <c r="E27" s="60" t="s">
        <v>87</v>
      </c>
      <c r="F27" s="60">
        <v>0</v>
      </c>
      <c r="G27" s="60">
        <v>1672</v>
      </c>
      <c r="H27" s="60">
        <v>1515</v>
      </c>
      <c r="I27" s="60" t="s">
        <v>87</v>
      </c>
      <c r="J27" s="60">
        <v>0</v>
      </c>
      <c r="K27" s="60">
        <v>153</v>
      </c>
      <c r="L27" s="60">
        <v>6984</v>
      </c>
      <c r="M27" s="60" t="s">
        <v>87</v>
      </c>
      <c r="N27" s="60">
        <v>0</v>
      </c>
      <c r="O27" s="649">
        <v>1825</v>
      </c>
    </row>
    <row r="28" spans="1:15" ht="15.75" customHeight="1" x14ac:dyDescent="0.15">
      <c r="A28" s="37"/>
      <c r="B28" s="1549" t="s">
        <v>45</v>
      </c>
      <c r="C28" s="124" t="s">
        <v>250</v>
      </c>
      <c r="D28" s="151">
        <v>4896</v>
      </c>
      <c r="E28" s="151">
        <v>566</v>
      </c>
      <c r="F28" s="151">
        <v>0</v>
      </c>
      <c r="G28" s="151">
        <v>1794</v>
      </c>
      <c r="H28" s="151">
        <v>135</v>
      </c>
      <c r="I28" s="151">
        <v>3</v>
      </c>
      <c r="J28" s="151">
        <v>0</v>
      </c>
      <c r="K28" s="151">
        <v>28</v>
      </c>
      <c r="L28" s="151">
        <v>5031</v>
      </c>
      <c r="M28" s="151">
        <v>569</v>
      </c>
      <c r="N28" s="151">
        <v>0</v>
      </c>
      <c r="O28" s="652">
        <v>1822</v>
      </c>
    </row>
    <row r="29" spans="1:15" ht="15.75" customHeight="1" x14ac:dyDescent="0.15">
      <c r="A29" s="37"/>
      <c r="B29" s="1550"/>
      <c r="C29" s="125" t="s">
        <v>20</v>
      </c>
      <c r="D29" s="152">
        <v>1783</v>
      </c>
      <c r="E29" s="431">
        <v>0</v>
      </c>
      <c r="F29" s="431">
        <v>0</v>
      </c>
      <c r="G29" s="431">
        <v>640</v>
      </c>
      <c r="H29" s="152">
        <v>98</v>
      </c>
      <c r="I29" s="431">
        <v>0</v>
      </c>
      <c r="J29" s="431">
        <v>0</v>
      </c>
      <c r="K29" s="431">
        <v>25</v>
      </c>
      <c r="L29" s="152">
        <v>1881</v>
      </c>
      <c r="M29" s="431">
        <v>0</v>
      </c>
      <c r="N29" s="431">
        <v>0</v>
      </c>
      <c r="O29" s="434">
        <v>665</v>
      </c>
    </row>
    <row r="30" spans="1:15" ht="15.75" customHeight="1" x14ac:dyDescent="0.15">
      <c r="A30" s="38"/>
      <c r="B30" s="1550"/>
      <c r="C30" s="235" t="s">
        <v>91</v>
      </c>
      <c r="D30" s="672">
        <v>1520</v>
      </c>
      <c r="E30" s="432">
        <v>0</v>
      </c>
      <c r="F30" s="432">
        <v>0</v>
      </c>
      <c r="G30" s="432">
        <v>679</v>
      </c>
      <c r="H30" s="672">
        <v>122</v>
      </c>
      <c r="I30" s="432"/>
      <c r="J30" s="432"/>
      <c r="K30" s="432">
        <v>27</v>
      </c>
      <c r="L30" s="672">
        <v>1642</v>
      </c>
      <c r="M30" s="432">
        <v>0</v>
      </c>
      <c r="N30" s="432">
        <v>0</v>
      </c>
      <c r="O30" s="435">
        <v>706</v>
      </c>
    </row>
    <row r="31" spans="1:15" ht="15.75" customHeight="1" x14ac:dyDescent="0.15">
      <c r="B31" s="1551"/>
      <c r="C31" s="196" t="s">
        <v>215</v>
      </c>
      <c r="D31" s="53">
        <v>8199</v>
      </c>
      <c r="E31" s="53">
        <v>566</v>
      </c>
      <c r="F31" s="53">
        <v>0</v>
      </c>
      <c r="G31" s="53">
        <v>3113</v>
      </c>
      <c r="H31" s="53">
        <v>355</v>
      </c>
      <c r="I31" s="53">
        <v>3</v>
      </c>
      <c r="J31" s="53">
        <v>0</v>
      </c>
      <c r="K31" s="53">
        <v>80</v>
      </c>
      <c r="L31" s="53">
        <v>8554</v>
      </c>
      <c r="M31" s="53">
        <v>569</v>
      </c>
      <c r="N31" s="53">
        <v>0</v>
      </c>
      <c r="O31" s="654">
        <v>3193</v>
      </c>
    </row>
    <row r="32" spans="1:15" ht="15.75" customHeight="1" x14ac:dyDescent="0.15">
      <c r="A32" s="37"/>
      <c r="B32" s="229" t="s">
        <v>46</v>
      </c>
      <c r="C32" s="40" t="s">
        <v>251</v>
      </c>
      <c r="D32" s="60">
        <v>5854</v>
      </c>
      <c r="E32" s="60">
        <v>584</v>
      </c>
      <c r="F32" s="60">
        <v>0</v>
      </c>
      <c r="G32" s="60">
        <v>2147</v>
      </c>
      <c r="H32" s="60">
        <v>504</v>
      </c>
      <c r="I32" s="60">
        <v>16</v>
      </c>
      <c r="J32" s="147">
        <v>0</v>
      </c>
      <c r="K32" s="147">
        <v>52</v>
      </c>
      <c r="L32" s="60">
        <v>6358</v>
      </c>
      <c r="M32" s="60">
        <v>600</v>
      </c>
      <c r="N32" s="60">
        <v>0</v>
      </c>
      <c r="O32" s="649">
        <v>2199</v>
      </c>
    </row>
    <row r="33" spans="1:15" ht="15.75" customHeight="1" x14ac:dyDescent="0.15">
      <c r="A33" s="37"/>
      <c r="B33" s="670" t="s">
        <v>47</v>
      </c>
      <c r="C33" s="124" t="s">
        <v>252</v>
      </c>
      <c r="D33" s="151">
        <v>5487</v>
      </c>
      <c r="E33" s="151">
        <v>0</v>
      </c>
      <c r="F33" s="151">
        <v>659</v>
      </c>
      <c r="G33" s="151">
        <v>1493</v>
      </c>
      <c r="H33" s="151">
        <v>290</v>
      </c>
      <c r="I33" s="151">
        <v>0</v>
      </c>
      <c r="J33" s="151">
        <v>123</v>
      </c>
      <c r="K33" s="151">
        <v>63</v>
      </c>
      <c r="L33" s="151">
        <v>5777</v>
      </c>
      <c r="M33" s="151">
        <v>0</v>
      </c>
      <c r="N33" s="151">
        <v>782</v>
      </c>
      <c r="O33" s="652">
        <v>1556</v>
      </c>
    </row>
    <row r="34" spans="1:15" ht="15.75" customHeight="1" x14ac:dyDescent="0.15">
      <c r="A34" s="37"/>
      <c r="B34" s="1176" t="s">
        <v>48</v>
      </c>
      <c r="C34" s="122" t="s">
        <v>253</v>
      </c>
      <c r="D34" s="148">
        <v>6073</v>
      </c>
      <c r="E34" s="148">
        <v>218</v>
      </c>
      <c r="F34" s="148">
        <v>3158</v>
      </c>
      <c r="G34" s="148">
        <v>2327</v>
      </c>
      <c r="H34" s="148">
        <v>1508</v>
      </c>
      <c r="I34" s="148">
        <v>4</v>
      </c>
      <c r="J34" s="148">
        <v>517</v>
      </c>
      <c r="K34" s="148">
        <v>205</v>
      </c>
      <c r="L34" s="148">
        <v>7581</v>
      </c>
      <c r="M34" s="148">
        <v>222</v>
      </c>
      <c r="N34" s="148">
        <v>3675</v>
      </c>
      <c r="O34" s="651">
        <v>2532</v>
      </c>
    </row>
    <row r="35" spans="1:15" ht="15.75" customHeight="1" x14ac:dyDescent="0.15">
      <c r="A35" s="37"/>
      <c r="B35" s="1549" t="s">
        <v>49</v>
      </c>
      <c r="C35" s="124" t="s">
        <v>28</v>
      </c>
      <c r="D35" s="151">
        <v>2137</v>
      </c>
      <c r="E35" s="151">
        <v>274</v>
      </c>
      <c r="F35" s="151">
        <v>0</v>
      </c>
      <c r="G35" s="151">
        <v>815</v>
      </c>
      <c r="H35" s="151">
        <v>77</v>
      </c>
      <c r="I35" s="151">
        <v>0</v>
      </c>
      <c r="J35" s="151">
        <v>0</v>
      </c>
      <c r="K35" s="151">
        <v>28</v>
      </c>
      <c r="L35" s="151">
        <v>2214</v>
      </c>
      <c r="M35" s="151">
        <v>274</v>
      </c>
      <c r="N35" s="151">
        <v>0</v>
      </c>
      <c r="O35" s="652">
        <v>843</v>
      </c>
    </row>
    <row r="36" spans="1:15" ht="15.75" customHeight="1" x14ac:dyDescent="0.15">
      <c r="A36" s="37"/>
      <c r="B36" s="1550"/>
      <c r="C36" s="125" t="s">
        <v>36</v>
      </c>
      <c r="D36" s="152">
        <v>1084</v>
      </c>
      <c r="E36" s="671" t="s">
        <v>567</v>
      </c>
      <c r="F36" s="415">
        <v>0</v>
      </c>
      <c r="G36" s="415">
        <v>451</v>
      </c>
      <c r="H36" s="152">
        <v>27</v>
      </c>
      <c r="I36" s="415">
        <v>0</v>
      </c>
      <c r="J36" s="152">
        <v>0</v>
      </c>
      <c r="K36" s="152">
        <v>17</v>
      </c>
      <c r="L36" s="152">
        <v>1111</v>
      </c>
      <c r="M36" s="671" t="s">
        <v>567</v>
      </c>
      <c r="N36" s="415">
        <v>0</v>
      </c>
      <c r="O36" s="419">
        <v>468</v>
      </c>
    </row>
    <row r="37" spans="1:15" ht="15.75" customHeight="1" x14ac:dyDescent="0.15">
      <c r="A37" s="37"/>
      <c r="B37" s="1550"/>
      <c r="C37" s="235" t="s">
        <v>37</v>
      </c>
      <c r="D37" s="240">
        <v>951</v>
      </c>
      <c r="E37" s="671" t="s">
        <v>567</v>
      </c>
      <c r="F37" s="415">
        <v>0</v>
      </c>
      <c r="G37" s="415">
        <v>462</v>
      </c>
      <c r="H37" s="240">
        <v>55</v>
      </c>
      <c r="I37" s="415">
        <v>0</v>
      </c>
      <c r="J37" s="351">
        <v>0</v>
      </c>
      <c r="K37" s="351">
        <v>27</v>
      </c>
      <c r="L37" s="240">
        <v>1006</v>
      </c>
      <c r="M37" s="671" t="s">
        <v>567</v>
      </c>
      <c r="N37" s="415">
        <v>0</v>
      </c>
      <c r="O37" s="419">
        <v>489</v>
      </c>
    </row>
    <row r="38" spans="1:15" ht="15.75" customHeight="1" x14ac:dyDescent="0.15">
      <c r="B38" s="1551"/>
      <c r="C38" s="196" t="s">
        <v>215</v>
      </c>
      <c r="D38" s="53">
        <v>4172</v>
      </c>
      <c r="E38" s="53">
        <v>274</v>
      </c>
      <c r="F38" s="53">
        <v>0</v>
      </c>
      <c r="G38" s="53">
        <v>1728</v>
      </c>
      <c r="H38" s="53">
        <v>159</v>
      </c>
      <c r="I38" s="53">
        <v>0</v>
      </c>
      <c r="J38" s="53">
        <v>0</v>
      </c>
      <c r="K38" s="53">
        <v>72</v>
      </c>
      <c r="L38" s="53">
        <v>4331</v>
      </c>
      <c r="M38" s="53">
        <v>274</v>
      </c>
      <c r="N38" s="53">
        <v>0</v>
      </c>
      <c r="O38" s="654">
        <v>1800</v>
      </c>
    </row>
    <row r="39" spans="1:15" ht="15.75" customHeight="1" x14ac:dyDescent="0.15">
      <c r="A39" s="37"/>
      <c r="B39" s="1690" t="s">
        <v>64</v>
      </c>
      <c r="C39" s="122" t="s">
        <v>29</v>
      </c>
      <c r="D39" s="148">
        <v>7255</v>
      </c>
      <c r="E39" s="148">
        <v>34</v>
      </c>
      <c r="F39" s="148">
        <v>0</v>
      </c>
      <c r="G39" s="148">
        <v>1310</v>
      </c>
      <c r="H39" s="148">
        <v>508</v>
      </c>
      <c r="I39" s="148">
        <v>9</v>
      </c>
      <c r="J39" s="148">
        <v>0</v>
      </c>
      <c r="K39" s="148">
        <v>62</v>
      </c>
      <c r="L39" s="148">
        <v>7763</v>
      </c>
      <c r="M39" s="148">
        <v>43</v>
      </c>
      <c r="N39" s="148">
        <v>0</v>
      </c>
      <c r="O39" s="439">
        <v>1372</v>
      </c>
    </row>
    <row r="40" spans="1:15" ht="15.75" customHeight="1" x14ac:dyDescent="0.15">
      <c r="A40" s="37"/>
      <c r="B40" s="1691"/>
      <c r="C40" s="123" t="s">
        <v>455</v>
      </c>
      <c r="D40" s="149">
        <v>808</v>
      </c>
      <c r="E40" s="149">
        <v>0</v>
      </c>
      <c r="F40" s="149">
        <v>0</v>
      </c>
      <c r="G40" s="149">
        <v>352</v>
      </c>
      <c r="H40" s="149">
        <v>50</v>
      </c>
      <c r="I40" s="149">
        <v>0</v>
      </c>
      <c r="J40" s="149">
        <v>0</v>
      </c>
      <c r="K40" s="149">
        <v>2</v>
      </c>
      <c r="L40" s="149">
        <v>858</v>
      </c>
      <c r="M40" s="149">
        <v>0</v>
      </c>
      <c r="N40" s="149">
        <v>0</v>
      </c>
      <c r="O40" s="440">
        <v>354</v>
      </c>
    </row>
    <row r="41" spans="1:15" ht="15.75" customHeight="1" x14ac:dyDescent="0.15">
      <c r="A41" s="37"/>
      <c r="B41" s="1691"/>
      <c r="C41" s="231" t="s">
        <v>456</v>
      </c>
      <c r="D41" s="352">
        <v>732</v>
      </c>
      <c r="E41" s="352">
        <v>0</v>
      </c>
      <c r="F41" s="352">
        <v>0</v>
      </c>
      <c r="G41" s="352">
        <v>405</v>
      </c>
      <c r="H41" s="352">
        <v>45</v>
      </c>
      <c r="I41" s="352">
        <v>0</v>
      </c>
      <c r="J41" s="352">
        <v>0</v>
      </c>
      <c r="K41" s="352">
        <v>3</v>
      </c>
      <c r="L41" s="352">
        <v>777</v>
      </c>
      <c r="M41" s="352">
        <v>0</v>
      </c>
      <c r="N41" s="352">
        <v>0</v>
      </c>
      <c r="O41" s="441">
        <v>408</v>
      </c>
    </row>
    <row r="42" spans="1:15" ht="15.75" customHeight="1" x14ac:dyDescent="0.15">
      <c r="A42" s="37"/>
      <c r="B42" s="1692"/>
      <c r="C42" s="251" t="s">
        <v>215</v>
      </c>
      <c r="D42" s="349">
        <v>8795</v>
      </c>
      <c r="E42" s="349">
        <v>34</v>
      </c>
      <c r="F42" s="349">
        <v>0</v>
      </c>
      <c r="G42" s="349">
        <v>2067</v>
      </c>
      <c r="H42" s="349">
        <v>603</v>
      </c>
      <c r="I42" s="349">
        <v>9</v>
      </c>
      <c r="J42" s="349">
        <v>0</v>
      </c>
      <c r="K42" s="349">
        <v>67</v>
      </c>
      <c r="L42" s="349">
        <v>9398</v>
      </c>
      <c r="M42" s="349">
        <v>43</v>
      </c>
      <c r="N42" s="349">
        <v>0</v>
      </c>
      <c r="O42" s="656">
        <v>2134</v>
      </c>
    </row>
    <row r="43" spans="1:15" ht="15.75" customHeight="1" x14ac:dyDescent="0.15">
      <c r="A43" s="37"/>
      <c r="B43" s="1549" t="s">
        <v>50</v>
      </c>
      <c r="C43" s="124" t="s">
        <v>97</v>
      </c>
      <c r="D43" s="151">
        <v>4980</v>
      </c>
      <c r="E43" s="430">
        <v>0</v>
      </c>
      <c r="F43" s="430">
        <v>0</v>
      </c>
      <c r="G43" s="430">
        <v>1763</v>
      </c>
      <c r="H43" s="151">
        <v>240</v>
      </c>
      <c r="I43" s="430">
        <v>0</v>
      </c>
      <c r="J43" s="430">
        <v>0</v>
      </c>
      <c r="K43" s="151">
        <v>68</v>
      </c>
      <c r="L43" s="151">
        <v>5220</v>
      </c>
      <c r="M43" s="430">
        <v>0</v>
      </c>
      <c r="N43" s="430">
        <v>0</v>
      </c>
      <c r="O43" s="433">
        <v>1831</v>
      </c>
    </row>
    <row r="44" spans="1:15" ht="15.75" customHeight="1" x14ac:dyDescent="0.15">
      <c r="A44" s="37"/>
      <c r="B44" s="1550"/>
      <c r="C44" s="125" t="s">
        <v>32</v>
      </c>
      <c r="D44" s="152">
        <v>726</v>
      </c>
      <c r="E44" s="431">
        <v>0</v>
      </c>
      <c r="F44" s="431">
        <v>0</v>
      </c>
      <c r="G44" s="431">
        <v>320</v>
      </c>
      <c r="H44" s="152">
        <v>73</v>
      </c>
      <c r="I44" s="431">
        <v>0</v>
      </c>
      <c r="J44" s="431">
        <v>0</v>
      </c>
      <c r="K44" s="152">
        <v>23</v>
      </c>
      <c r="L44" s="152">
        <v>799</v>
      </c>
      <c r="M44" s="431">
        <v>0</v>
      </c>
      <c r="N44" s="431">
        <v>0</v>
      </c>
      <c r="O44" s="434">
        <v>343</v>
      </c>
    </row>
    <row r="45" spans="1:15" ht="15.75" customHeight="1" x14ac:dyDescent="0.15">
      <c r="A45" s="37"/>
      <c r="B45" s="1550"/>
      <c r="C45" s="125" t="s">
        <v>226</v>
      </c>
      <c r="D45" s="152">
        <v>808</v>
      </c>
      <c r="E45" s="431">
        <v>0</v>
      </c>
      <c r="F45" s="431">
        <v>0</v>
      </c>
      <c r="G45" s="431">
        <v>380</v>
      </c>
      <c r="H45" s="152">
        <v>124</v>
      </c>
      <c r="I45" s="431">
        <v>0</v>
      </c>
      <c r="J45" s="431">
        <v>0</v>
      </c>
      <c r="K45" s="152">
        <v>46</v>
      </c>
      <c r="L45" s="152">
        <v>932</v>
      </c>
      <c r="M45" s="431">
        <v>0</v>
      </c>
      <c r="N45" s="431">
        <v>0</v>
      </c>
      <c r="O45" s="434">
        <v>426</v>
      </c>
    </row>
    <row r="46" spans="1:15" ht="15.75" customHeight="1" x14ac:dyDescent="0.15">
      <c r="A46" s="37"/>
      <c r="B46" s="1550"/>
      <c r="C46" s="235" t="s">
        <v>223</v>
      </c>
      <c r="D46" s="240">
        <v>673</v>
      </c>
      <c r="E46" s="432">
        <v>0</v>
      </c>
      <c r="F46" s="432">
        <v>0</v>
      </c>
      <c r="G46" s="432">
        <v>282</v>
      </c>
      <c r="H46" s="672">
        <v>33</v>
      </c>
      <c r="I46" s="432">
        <v>0</v>
      </c>
      <c r="J46" s="432">
        <v>0</v>
      </c>
      <c r="K46" s="672">
        <v>31</v>
      </c>
      <c r="L46" s="672">
        <v>706</v>
      </c>
      <c r="M46" s="432">
        <v>0</v>
      </c>
      <c r="N46" s="432">
        <v>0</v>
      </c>
      <c r="O46" s="435">
        <v>313</v>
      </c>
    </row>
    <row r="47" spans="1:15" ht="15.75" customHeight="1" x14ac:dyDescent="0.15">
      <c r="B47" s="1551"/>
      <c r="C47" s="196" t="s">
        <v>215</v>
      </c>
      <c r="D47" s="53">
        <v>7187</v>
      </c>
      <c r="E47" s="53">
        <v>0</v>
      </c>
      <c r="F47" s="53">
        <v>0</v>
      </c>
      <c r="G47" s="53">
        <v>2745</v>
      </c>
      <c r="H47" s="53">
        <v>470</v>
      </c>
      <c r="I47" s="53">
        <v>0</v>
      </c>
      <c r="J47" s="53">
        <v>0</v>
      </c>
      <c r="K47" s="53">
        <v>168</v>
      </c>
      <c r="L47" s="53">
        <v>7657</v>
      </c>
      <c r="M47" s="53">
        <v>0</v>
      </c>
      <c r="N47" s="53">
        <v>0</v>
      </c>
      <c r="O47" s="654">
        <v>2913</v>
      </c>
    </row>
    <row r="48" spans="1:15" ht="15.75" customHeight="1" x14ac:dyDescent="0.15">
      <c r="A48" s="37"/>
      <c r="B48" s="1625" t="s">
        <v>52</v>
      </c>
      <c r="C48" s="394" t="s">
        <v>535</v>
      </c>
      <c r="D48" s="349">
        <v>2337</v>
      </c>
      <c r="E48" s="349">
        <v>56</v>
      </c>
      <c r="F48" s="349">
        <v>0</v>
      </c>
      <c r="G48" s="349">
        <v>1102</v>
      </c>
      <c r="H48" s="349">
        <v>471</v>
      </c>
      <c r="I48" s="349">
        <v>4</v>
      </c>
      <c r="J48" s="349">
        <v>0</v>
      </c>
      <c r="K48" s="353">
        <v>42</v>
      </c>
      <c r="L48" s="349">
        <v>2808</v>
      </c>
      <c r="M48" s="349">
        <v>60</v>
      </c>
      <c r="N48" s="349">
        <v>0</v>
      </c>
      <c r="O48" s="420">
        <v>1144</v>
      </c>
    </row>
    <row r="49" spans="1:15" ht="15.75" customHeight="1" x14ac:dyDescent="0.15">
      <c r="A49" s="37"/>
      <c r="B49" s="1579"/>
      <c r="C49" s="123" t="s">
        <v>191</v>
      </c>
      <c r="D49" s="960">
        <v>1962</v>
      </c>
      <c r="E49" s="361">
        <v>0</v>
      </c>
      <c r="F49" s="361">
        <v>0</v>
      </c>
      <c r="G49" s="361">
        <v>910</v>
      </c>
      <c r="H49" s="361">
        <v>99</v>
      </c>
      <c r="I49" s="361">
        <v>0</v>
      </c>
      <c r="J49" s="361">
        <v>0</v>
      </c>
      <c r="K49" s="361">
        <v>32</v>
      </c>
      <c r="L49" s="960">
        <v>2061</v>
      </c>
      <c r="M49" s="361">
        <v>0</v>
      </c>
      <c r="N49" s="361">
        <v>0</v>
      </c>
      <c r="O49" s="429">
        <v>942</v>
      </c>
    </row>
    <row r="50" spans="1:15" ht="15.75" customHeight="1" x14ac:dyDescent="0.15">
      <c r="A50" s="37"/>
      <c r="B50" s="1579"/>
      <c r="C50" s="123" t="s">
        <v>38</v>
      </c>
      <c r="D50" s="960">
        <v>1212</v>
      </c>
      <c r="E50" s="361">
        <v>0</v>
      </c>
      <c r="F50" s="361">
        <v>0</v>
      </c>
      <c r="G50" s="361">
        <v>545</v>
      </c>
      <c r="H50" s="361">
        <v>76</v>
      </c>
      <c r="I50" s="361">
        <v>0</v>
      </c>
      <c r="J50" s="361">
        <v>0</v>
      </c>
      <c r="K50" s="361">
        <v>34</v>
      </c>
      <c r="L50" s="960">
        <v>1288</v>
      </c>
      <c r="M50" s="361">
        <v>0</v>
      </c>
      <c r="N50" s="361">
        <v>0</v>
      </c>
      <c r="O50" s="429">
        <v>579</v>
      </c>
    </row>
    <row r="51" spans="1:15" ht="15.75" customHeight="1" x14ac:dyDescent="0.15">
      <c r="A51" s="38"/>
      <c r="B51" s="1579"/>
      <c r="C51" s="123" t="s">
        <v>457</v>
      </c>
      <c r="D51" s="960">
        <v>1749</v>
      </c>
      <c r="E51" s="361">
        <v>0</v>
      </c>
      <c r="F51" s="361">
        <v>0</v>
      </c>
      <c r="G51" s="361">
        <v>936</v>
      </c>
      <c r="H51" s="361">
        <v>170</v>
      </c>
      <c r="I51" s="361">
        <v>0</v>
      </c>
      <c r="J51" s="361">
        <v>0</v>
      </c>
      <c r="K51" s="361">
        <v>69</v>
      </c>
      <c r="L51" s="960">
        <v>1919</v>
      </c>
      <c r="M51" s="361">
        <v>0</v>
      </c>
      <c r="N51" s="361">
        <v>0</v>
      </c>
      <c r="O51" s="429">
        <v>1005</v>
      </c>
    </row>
    <row r="52" spans="1:15" ht="15.75" customHeight="1" x14ac:dyDescent="0.15">
      <c r="A52" s="38"/>
      <c r="B52" s="1579"/>
      <c r="C52" s="123" t="s">
        <v>458</v>
      </c>
      <c r="D52" s="960">
        <v>661</v>
      </c>
      <c r="E52" s="361">
        <v>0</v>
      </c>
      <c r="F52" s="361">
        <v>0</v>
      </c>
      <c r="G52" s="361">
        <v>327</v>
      </c>
      <c r="H52" s="361">
        <v>116</v>
      </c>
      <c r="I52" s="361">
        <v>0</v>
      </c>
      <c r="J52" s="361">
        <v>0</v>
      </c>
      <c r="K52" s="361">
        <v>14</v>
      </c>
      <c r="L52" s="960">
        <v>777</v>
      </c>
      <c r="M52" s="361">
        <v>0</v>
      </c>
      <c r="N52" s="361">
        <v>0</v>
      </c>
      <c r="O52" s="429">
        <v>341</v>
      </c>
    </row>
    <row r="53" spans="1:15" ht="15.75" customHeight="1" x14ac:dyDescent="0.15">
      <c r="A53" s="38"/>
      <c r="B53" s="1579"/>
      <c r="C53" s="123" t="s">
        <v>459</v>
      </c>
      <c r="D53" s="960">
        <v>365</v>
      </c>
      <c r="E53" s="361">
        <v>0</v>
      </c>
      <c r="F53" s="361">
        <v>0</v>
      </c>
      <c r="G53" s="361">
        <v>111</v>
      </c>
      <c r="H53" s="361">
        <v>43</v>
      </c>
      <c r="I53" s="361">
        <v>0</v>
      </c>
      <c r="J53" s="361">
        <v>0</v>
      </c>
      <c r="K53" s="361">
        <v>12</v>
      </c>
      <c r="L53" s="960">
        <v>408</v>
      </c>
      <c r="M53" s="361">
        <v>0</v>
      </c>
      <c r="N53" s="361">
        <v>0</v>
      </c>
      <c r="O53" s="429">
        <v>123</v>
      </c>
    </row>
    <row r="54" spans="1:15" ht="15.75" customHeight="1" x14ac:dyDescent="0.15">
      <c r="A54" s="38"/>
      <c r="B54" s="1579"/>
      <c r="C54" s="231" t="s">
        <v>460</v>
      </c>
      <c r="D54" s="960">
        <v>669</v>
      </c>
      <c r="E54" s="361">
        <v>0</v>
      </c>
      <c r="F54" s="361">
        <v>0</v>
      </c>
      <c r="G54" s="361">
        <v>309</v>
      </c>
      <c r="H54" s="361">
        <v>121</v>
      </c>
      <c r="I54" s="361">
        <v>0</v>
      </c>
      <c r="J54" s="361">
        <v>0</v>
      </c>
      <c r="K54" s="361">
        <v>14</v>
      </c>
      <c r="L54" s="960">
        <v>790</v>
      </c>
      <c r="M54" s="361">
        <v>0</v>
      </c>
      <c r="N54" s="361">
        <v>0</v>
      </c>
      <c r="O54" s="429">
        <v>323</v>
      </c>
    </row>
    <row r="55" spans="1:15" ht="15.75" customHeight="1" x14ac:dyDescent="0.15">
      <c r="B55" s="1626"/>
      <c r="C55" s="195" t="s">
        <v>215</v>
      </c>
      <c r="D55" s="60">
        <v>8955</v>
      </c>
      <c r="E55" s="60">
        <v>56</v>
      </c>
      <c r="F55" s="60">
        <v>0</v>
      </c>
      <c r="G55" s="60">
        <v>4240</v>
      </c>
      <c r="H55" s="60">
        <v>1096</v>
      </c>
      <c r="I55" s="60">
        <v>4</v>
      </c>
      <c r="J55" s="60">
        <v>0</v>
      </c>
      <c r="K55" s="60">
        <v>217</v>
      </c>
      <c r="L55" s="60">
        <v>10051</v>
      </c>
      <c r="M55" s="60">
        <v>60</v>
      </c>
      <c r="N55" s="60">
        <v>0</v>
      </c>
      <c r="O55" s="655">
        <v>4457</v>
      </c>
    </row>
    <row r="56" spans="1:15" ht="15.75" customHeight="1" x14ac:dyDescent="0.15">
      <c r="A56" s="37"/>
      <c r="B56" s="1549" t="s">
        <v>53</v>
      </c>
      <c r="C56" s="124" t="s">
        <v>30</v>
      </c>
      <c r="D56" s="151">
        <v>898</v>
      </c>
      <c r="E56" s="151">
        <v>0</v>
      </c>
      <c r="F56" s="430">
        <v>0</v>
      </c>
      <c r="G56" s="430">
        <v>444</v>
      </c>
      <c r="H56" s="151">
        <v>332</v>
      </c>
      <c r="I56" s="151">
        <v>0</v>
      </c>
      <c r="J56" s="151">
        <v>0</v>
      </c>
      <c r="K56" s="151">
        <v>70</v>
      </c>
      <c r="L56" s="151">
        <v>1230</v>
      </c>
      <c r="M56" s="151">
        <v>0</v>
      </c>
      <c r="N56" s="151">
        <v>0</v>
      </c>
      <c r="O56" s="433">
        <v>514</v>
      </c>
    </row>
    <row r="57" spans="1:15" ht="15.75" customHeight="1" x14ac:dyDescent="0.15">
      <c r="A57" s="37"/>
      <c r="B57" s="1550"/>
      <c r="C57" s="125" t="s">
        <v>33</v>
      </c>
      <c r="D57" s="152">
        <v>789</v>
      </c>
      <c r="E57" s="152" t="s">
        <v>567</v>
      </c>
      <c r="F57" s="431">
        <v>0</v>
      </c>
      <c r="G57" s="431">
        <v>409</v>
      </c>
      <c r="H57" s="152">
        <v>166</v>
      </c>
      <c r="I57" s="152"/>
      <c r="J57" s="152">
        <v>0</v>
      </c>
      <c r="K57" s="152">
        <v>46</v>
      </c>
      <c r="L57" s="152">
        <v>955</v>
      </c>
      <c r="M57" s="152" t="s">
        <v>567</v>
      </c>
      <c r="N57" s="152">
        <v>0</v>
      </c>
      <c r="O57" s="434">
        <v>455</v>
      </c>
    </row>
    <row r="58" spans="1:15" ht="15.75" customHeight="1" x14ac:dyDescent="0.15">
      <c r="A58" s="37"/>
      <c r="B58" s="1550"/>
      <c r="C58" s="125" t="s">
        <v>34</v>
      </c>
      <c r="D58" s="152">
        <v>220</v>
      </c>
      <c r="E58" s="152" t="s">
        <v>567</v>
      </c>
      <c r="F58" s="431">
        <v>0</v>
      </c>
      <c r="G58" s="431">
        <v>126</v>
      </c>
      <c r="H58" s="152">
        <v>48</v>
      </c>
      <c r="I58" s="152"/>
      <c r="J58" s="152">
        <v>0</v>
      </c>
      <c r="K58" s="152">
        <v>35</v>
      </c>
      <c r="L58" s="152">
        <v>268</v>
      </c>
      <c r="M58" s="152" t="s">
        <v>567</v>
      </c>
      <c r="N58" s="152">
        <v>0</v>
      </c>
      <c r="O58" s="434">
        <v>161</v>
      </c>
    </row>
    <row r="59" spans="1:15" ht="15.75" customHeight="1" x14ac:dyDescent="0.15">
      <c r="A59" s="37"/>
      <c r="B59" s="1550"/>
      <c r="C59" s="125" t="s">
        <v>263</v>
      </c>
      <c r="D59" s="152">
        <v>1058</v>
      </c>
      <c r="E59" s="152">
        <v>0</v>
      </c>
      <c r="F59" s="431">
        <v>0</v>
      </c>
      <c r="G59" s="431">
        <v>559</v>
      </c>
      <c r="H59" s="152">
        <v>190</v>
      </c>
      <c r="I59" s="152">
        <v>0</v>
      </c>
      <c r="J59" s="152">
        <v>0</v>
      </c>
      <c r="K59" s="152">
        <v>83</v>
      </c>
      <c r="L59" s="152">
        <v>1248</v>
      </c>
      <c r="M59" s="152">
        <v>0</v>
      </c>
      <c r="N59" s="152">
        <v>0</v>
      </c>
      <c r="O59" s="434">
        <v>642</v>
      </c>
    </row>
    <row r="60" spans="1:15" ht="15.75" customHeight="1" x14ac:dyDescent="0.15">
      <c r="A60" s="37"/>
      <c r="B60" s="1550"/>
      <c r="C60" s="235" t="s">
        <v>188</v>
      </c>
      <c r="D60" s="240">
        <v>360</v>
      </c>
      <c r="E60" s="152">
        <v>0</v>
      </c>
      <c r="F60" s="431">
        <v>0</v>
      </c>
      <c r="G60" s="431">
        <v>179</v>
      </c>
      <c r="H60" s="240">
        <v>150</v>
      </c>
      <c r="I60" s="152">
        <v>0</v>
      </c>
      <c r="J60" s="152">
        <v>0</v>
      </c>
      <c r="K60" s="152">
        <v>49</v>
      </c>
      <c r="L60" s="240">
        <v>510</v>
      </c>
      <c r="M60" s="152">
        <v>0</v>
      </c>
      <c r="N60" s="152">
        <v>0</v>
      </c>
      <c r="O60" s="434">
        <v>228</v>
      </c>
    </row>
    <row r="61" spans="1:15" ht="15.75" customHeight="1" x14ac:dyDescent="0.15">
      <c r="A61" s="38"/>
      <c r="B61" s="1550"/>
      <c r="C61" s="235" t="s">
        <v>494</v>
      </c>
      <c r="D61" s="240">
        <v>247</v>
      </c>
      <c r="E61" s="351">
        <v>0</v>
      </c>
      <c r="F61" s="432">
        <v>0</v>
      </c>
      <c r="G61" s="432">
        <v>139</v>
      </c>
      <c r="H61" s="240">
        <v>52</v>
      </c>
      <c r="I61" s="351">
        <v>0</v>
      </c>
      <c r="J61" s="351">
        <v>0</v>
      </c>
      <c r="K61" s="351">
        <v>7</v>
      </c>
      <c r="L61" s="240">
        <v>299</v>
      </c>
      <c r="M61" s="351">
        <v>0</v>
      </c>
      <c r="N61" s="351">
        <v>0</v>
      </c>
      <c r="O61" s="435">
        <v>146</v>
      </c>
    </row>
    <row r="62" spans="1:15" ht="15.75" customHeight="1" x14ac:dyDescent="0.15">
      <c r="B62" s="1551"/>
      <c r="C62" s="196" t="s">
        <v>215</v>
      </c>
      <c r="D62" s="53">
        <v>3572</v>
      </c>
      <c r="E62" s="53">
        <v>0</v>
      </c>
      <c r="F62" s="53">
        <v>0</v>
      </c>
      <c r="G62" s="53">
        <v>1856</v>
      </c>
      <c r="H62" s="53">
        <v>938</v>
      </c>
      <c r="I62" s="53">
        <v>0</v>
      </c>
      <c r="J62" s="53">
        <v>0</v>
      </c>
      <c r="K62" s="53">
        <v>290</v>
      </c>
      <c r="L62" s="53">
        <v>4510</v>
      </c>
      <c r="M62" s="53">
        <v>0</v>
      </c>
      <c r="N62" s="53">
        <v>0</v>
      </c>
      <c r="O62" s="654">
        <v>2146</v>
      </c>
    </row>
    <row r="63" spans="1:15" ht="15.75" customHeight="1" x14ac:dyDescent="0.15">
      <c r="B63" s="1625" t="s">
        <v>230</v>
      </c>
      <c r="C63" s="122" t="s">
        <v>8</v>
      </c>
      <c r="D63" s="148">
        <v>1776</v>
      </c>
      <c r="E63" s="437">
        <v>0</v>
      </c>
      <c r="F63" s="437">
        <v>0</v>
      </c>
      <c r="G63" s="437">
        <v>786</v>
      </c>
      <c r="H63" s="148">
        <v>204</v>
      </c>
      <c r="I63" s="437">
        <v>0</v>
      </c>
      <c r="J63" s="437">
        <v>0</v>
      </c>
      <c r="K63" s="437">
        <v>30</v>
      </c>
      <c r="L63" s="148">
        <v>1980</v>
      </c>
      <c r="M63" s="437">
        <v>0</v>
      </c>
      <c r="N63" s="437">
        <v>0</v>
      </c>
      <c r="O63" s="439">
        <v>816</v>
      </c>
    </row>
    <row r="64" spans="1:15" ht="15.75" customHeight="1" x14ac:dyDescent="0.15">
      <c r="A64" s="37"/>
      <c r="B64" s="1579"/>
      <c r="C64" s="123" t="s">
        <v>231</v>
      </c>
      <c r="D64" s="958">
        <v>1719</v>
      </c>
      <c r="E64" s="436">
        <v>0</v>
      </c>
      <c r="F64" s="436">
        <v>0</v>
      </c>
      <c r="G64" s="436">
        <v>883</v>
      </c>
      <c r="H64" s="958">
        <v>101</v>
      </c>
      <c r="I64" s="436">
        <v>0</v>
      </c>
      <c r="J64" s="436">
        <v>0</v>
      </c>
      <c r="K64" s="436">
        <v>28</v>
      </c>
      <c r="L64" s="958">
        <v>1820</v>
      </c>
      <c r="M64" s="436">
        <v>0</v>
      </c>
      <c r="N64" s="436">
        <v>0</v>
      </c>
      <c r="O64" s="440">
        <v>911</v>
      </c>
    </row>
    <row r="65" spans="1:15" ht="15.75" customHeight="1" x14ac:dyDescent="0.15">
      <c r="A65" s="37"/>
      <c r="B65" s="1579"/>
      <c r="C65" s="232" t="s">
        <v>204</v>
      </c>
      <c r="D65" s="959">
        <v>1455</v>
      </c>
      <c r="E65" s="438">
        <v>0</v>
      </c>
      <c r="F65" s="438">
        <v>0</v>
      </c>
      <c r="G65" s="438">
        <v>530</v>
      </c>
      <c r="H65" s="959">
        <v>88</v>
      </c>
      <c r="I65" s="438">
        <v>0</v>
      </c>
      <c r="J65" s="438">
        <v>0</v>
      </c>
      <c r="K65" s="438">
        <v>25</v>
      </c>
      <c r="L65" s="959">
        <v>1543</v>
      </c>
      <c r="M65" s="438">
        <v>0</v>
      </c>
      <c r="N65" s="438">
        <v>0</v>
      </c>
      <c r="O65" s="441">
        <v>555</v>
      </c>
    </row>
    <row r="66" spans="1:15" ht="15.75" customHeight="1" x14ac:dyDescent="0.15">
      <c r="B66" s="1626"/>
      <c r="C66" s="195" t="s">
        <v>215</v>
      </c>
      <c r="D66" s="60">
        <v>4950</v>
      </c>
      <c r="E66" s="60">
        <v>0</v>
      </c>
      <c r="F66" s="60">
        <v>0</v>
      </c>
      <c r="G66" s="60">
        <v>2199</v>
      </c>
      <c r="H66" s="60">
        <v>393</v>
      </c>
      <c r="I66" s="60">
        <v>0</v>
      </c>
      <c r="J66" s="60">
        <v>0</v>
      </c>
      <c r="K66" s="60">
        <v>83</v>
      </c>
      <c r="L66" s="60">
        <v>5343</v>
      </c>
      <c r="M66" s="60">
        <v>0</v>
      </c>
      <c r="N66" s="60">
        <v>0</v>
      </c>
      <c r="O66" s="655">
        <v>2282</v>
      </c>
    </row>
    <row r="67" spans="1:15" ht="15.75" customHeight="1" x14ac:dyDescent="0.15">
      <c r="B67" s="1549" t="s">
        <v>54</v>
      </c>
      <c r="C67" s="124" t="s">
        <v>259</v>
      </c>
      <c r="D67" s="151">
        <v>1834</v>
      </c>
      <c r="E67" s="430">
        <v>0</v>
      </c>
      <c r="F67" s="430">
        <v>0</v>
      </c>
      <c r="G67" s="430">
        <v>444</v>
      </c>
      <c r="H67" s="151">
        <v>665</v>
      </c>
      <c r="I67" s="430">
        <v>0</v>
      </c>
      <c r="J67" s="430">
        <v>0</v>
      </c>
      <c r="K67" s="151">
        <v>72</v>
      </c>
      <c r="L67" s="151">
        <v>2499</v>
      </c>
      <c r="M67" s="430">
        <v>0</v>
      </c>
      <c r="N67" s="430">
        <v>0</v>
      </c>
      <c r="O67" s="433">
        <v>516</v>
      </c>
    </row>
    <row r="68" spans="1:15" ht="15.75" customHeight="1" x14ac:dyDescent="0.15">
      <c r="A68" s="37"/>
      <c r="B68" s="1550"/>
      <c r="C68" s="235" t="s">
        <v>258</v>
      </c>
      <c r="D68" s="672">
        <v>861</v>
      </c>
      <c r="E68" s="432">
        <v>0</v>
      </c>
      <c r="F68" s="432">
        <v>0</v>
      </c>
      <c r="G68" s="432">
        <v>363</v>
      </c>
      <c r="H68" s="672">
        <v>305</v>
      </c>
      <c r="I68" s="432">
        <v>0</v>
      </c>
      <c r="J68" s="432">
        <v>0</v>
      </c>
      <c r="K68" s="672">
        <v>20</v>
      </c>
      <c r="L68" s="672">
        <v>1166</v>
      </c>
      <c r="M68" s="432">
        <v>0</v>
      </c>
      <c r="N68" s="432">
        <v>0</v>
      </c>
      <c r="O68" s="435">
        <v>383</v>
      </c>
    </row>
    <row r="69" spans="1:15" ht="15.75" customHeight="1" x14ac:dyDescent="0.15">
      <c r="B69" s="1551"/>
      <c r="C69" s="196" t="s">
        <v>215</v>
      </c>
      <c r="D69" s="53">
        <v>2695</v>
      </c>
      <c r="E69" s="53">
        <v>0</v>
      </c>
      <c r="F69" s="53">
        <v>0</v>
      </c>
      <c r="G69" s="53">
        <v>807</v>
      </c>
      <c r="H69" s="53">
        <v>970</v>
      </c>
      <c r="I69" s="53">
        <v>0</v>
      </c>
      <c r="J69" s="53">
        <v>0</v>
      </c>
      <c r="K69" s="53">
        <v>92</v>
      </c>
      <c r="L69" s="53">
        <v>3665</v>
      </c>
      <c r="M69" s="53">
        <v>0</v>
      </c>
      <c r="N69" s="53">
        <v>0</v>
      </c>
      <c r="O69" s="654">
        <v>899</v>
      </c>
    </row>
    <row r="70" spans="1:15" ht="15.75" customHeight="1" x14ac:dyDescent="0.15">
      <c r="A70" s="37"/>
      <c r="B70" s="229" t="s">
        <v>55</v>
      </c>
      <c r="C70" s="40" t="s">
        <v>261</v>
      </c>
      <c r="D70" s="60">
        <v>2960</v>
      </c>
      <c r="E70" s="60">
        <v>0</v>
      </c>
      <c r="F70" s="60">
        <v>0</v>
      </c>
      <c r="G70" s="60">
        <v>703</v>
      </c>
      <c r="H70" s="60">
        <v>288</v>
      </c>
      <c r="I70" s="60">
        <v>0</v>
      </c>
      <c r="J70" s="60">
        <v>0</v>
      </c>
      <c r="K70" s="60">
        <v>66</v>
      </c>
      <c r="L70" s="60">
        <v>3248</v>
      </c>
      <c r="M70" s="60">
        <v>0</v>
      </c>
      <c r="N70" s="60">
        <v>0</v>
      </c>
      <c r="O70" s="649">
        <v>769</v>
      </c>
    </row>
    <row r="71" spans="1:15" ht="15.75" customHeight="1" x14ac:dyDescent="0.15">
      <c r="A71" s="37"/>
      <c r="B71" s="241" t="s">
        <v>56</v>
      </c>
      <c r="C71" s="3" t="s">
        <v>9</v>
      </c>
      <c r="D71" s="53">
        <v>2369</v>
      </c>
      <c r="E71" s="53">
        <v>0</v>
      </c>
      <c r="F71" s="53">
        <v>0</v>
      </c>
      <c r="G71" s="53">
        <v>841</v>
      </c>
      <c r="H71" s="53">
        <v>115</v>
      </c>
      <c r="I71" s="53">
        <v>0</v>
      </c>
      <c r="J71" s="53">
        <v>0</v>
      </c>
      <c r="K71" s="53">
        <v>43</v>
      </c>
      <c r="L71" s="53">
        <v>2484</v>
      </c>
      <c r="M71" s="53">
        <v>0</v>
      </c>
      <c r="N71" s="53">
        <v>0</v>
      </c>
      <c r="O71" s="653">
        <v>884</v>
      </c>
    </row>
    <row r="72" spans="1:15" ht="15.75" customHeight="1" x14ac:dyDescent="0.15">
      <c r="A72" s="37"/>
      <c r="B72" s="229" t="s">
        <v>57</v>
      </c>
      <c r="C72" s="40" t="s">
        <v>224</v>
      </c>
      <c r="D72" s="60">
        <v>1161</v>
      </c>
      <c r="E72" s="60">
        <v>0</v>
      </c>
      <c r="F72" s="60">
        <v>0</v>
      </c>
      <c r="G72" s="60">
        <v>700</v>
      </c>
      <c r="H72" s="60">
        <v>1056</v>
      </c>
      <c r="I72" s="60">
        <v>0</v>
      </c>
      <c r="J72" s="60">
        <v>0</v>
      </c>
      <c r="K72" s="60">
        <v>101</v>
      </c>
      <c r="L72" s="60">
        <v>2217</v>
      </c>
      <c r="M72" s="60">
        <v>0</v>
      </c>
      <c r="N72" s="60">
        <v>0</v>
      </c>
      <c r="O72" s="649">
        <v>801</v>
      </c>
    </row>
    <row r="73" spans="1:15" ht="15.75" customHeight="1" x14ac:dyDescent="0.15">
      <c r="A73" s="37"/>
      <c r="B73" s="241" t="s">
        <v>58</v>
      </c>
      <c r="C73" s="3" t="s">
        <v>227</v>
      </c>
      <c r="D73" s="53">
        <v>2911</v>
      </c>
      <c r="E73" s="53">
        <v>0</v>
      </c>
      <c r="F73" s="53">
        <v>0</v>
      </c>
      <c r="G73" s="53">
        <v>912</v>
      </c>
      <c r="H73" s="53">
        <v>310</v>
      </c>
      <c r="I73" s="53">
        <v>0</v>
      </c>
      <c r="J73" s="53">
        <v>0</v>
      </c>
      <c r="K73" s="53">
        <v>0</v>
      </c>
      <c r="L73" s="53">
        <v>3221</v>
      </c>
      <c r="M73" s="53">
        <v>0</v>
      </c>
      <c r="N73" s="53">
        <v>0</v>
      </c>
      <c r="O73" s="653">
        <v>912</v>
      </c>
    </row>
    <row r="74" spans="1:15" ht="15.75" customHeight="1" x14ac:dyDescent="0.15">
      <c r="A74" s="37"/>
      <c r="B74" s="229" t="s">
        <v>59</v>
      </c>
      <c r="C74" s="40" t="s">
        <v>225</v>
      </c>
      <c r="D74" s="60">
        <v>1897</v>
      </c>
      <c r="E74" s="60">
        <v>0</v>
      </c>
      <c r="F74" s="60">
        <v>0</v>
      </c>
      <c r="G74" s="60">
        <v>670</v>
      </c>
      <c r="H74" s="60">
        <v>572</v>
      </c>
      <c r="I74" s="60">
        <v>0</v>
      </c>
      <c r="J74" s="60">
        <v>0</v>
      </c>
      <c r="K74" s="60">
        <v>84</v>
      </c>
      <c r="L74" s="60">
        <v>2469</v>
      </c>
      <c r="M74" s="60">
        <v>0</v>
      </c>
      <c r="N74" s="60">
        <v>0</v>
      </c>
      <c r="O74" s="649">
        <v>754</v>
      </c>
    </row>
    <row r="75" spans="1:15" ht="15.75" customHeight="1" x14ac:dyDescent="0.15">
      <c r="A75" s="37"/>
      <c r="B75" s="241" t="s">
        <v>60</v>
      </c>
      <c r="C75" s="3" t="s">
        <v>262</v>
      </c>
      <c r="D75" s="53">
        <v>1365</v>
      </c>
      <c r="E75" s="53">
        <v>0</v>
      </c>
      <c r="F75" s="53">
        <v>0</v>
      </c>
      <c r="G75" s="53">
        <v>447</v>
      </c>
      <c r="H75" s="53">
        <v>442</v>
      </c>
      <c r="I75" s="53">
        <v>0</v>
      </c>
      <c r="J75" s="53">
        <v>0</v>
      </c>
      <c r="K75" s="53">
        <v>90</v>
      </c>
      <c r="L75" s="53">
        <v>1807</v>
      </c>
      <c r="M75" s="53">
        <v>0</v>
      </c>
      <c r="N75" s="53">
        <v>0</v>
      </c>
      <c r="O75" s="653">
        <v>537</v>
      </c>
    </row>
    <row r="76" spans="1:15" ht="15.75" customHeight="1" x14ac:dyDescent="0.15">
      <c r="A76" s="668"/>
      <c r="B76" s="570" t="s">
        <v>522</v>
      </c>
      <c r="C76" s="674" t="s">
        <v>538</v>
      </c>
      <c r="D76" s="60">
        <v>1314</v>
      </c>
      <c r="E76" s="60">
        <v>0</v>
      </c>
      <c r="F76" s="60">
        <v>265</v>
      </c>
      <c r="G76" s="60">
        <v>405</v>
      </c>
      <c r="H76" s="60">
        <v>333</v>
      </c>
      <c r="I76" s="60">
        <v>0</v>
      </c>
      <c r="J76" s="60">
        <v>130</v>
      </c>
      <c r="K76" s="60">
        <v>102</v>
      </c>
      <c r="L76" s="60">
        <v>1647</v>
      </c>
      <c r="M76" s="60">
        <v>0</v>
      </c>
      <c r="N76" s="60">
        <v>395</v>
      </c>
      <c r="O76" s="649">
        <v>507</v>
      </c>
    </row>
    <row r="77" spans="1:15" ht="15.75" customHeight="1" x14ac:dyDescent="0.15">
      <c r="A77" s="37"/>
      <c r="B77" s="693" t="s">
        <v>61</v>
      </c>
      <c r="C77" s="675" t="s">
        <v>218</v>
      </c>
      <c r="D77" s="53">
        <v>685</v>
      </c>
      <c r="E77" s="53">
        <v>0</v>
      </c>
      <c r="F77" s="53">
        <v>0</v>
      </c>
      <c r="G77" s="53">
        <v>353</v>
      </c>
      <c r="H77" s="53">
        <v>449</v>
      </c>
      <c r="I77" s="53">
        <v>0</v>
      </c>
      <c r="J77" s="53">
        <v>0</v>
      </c>
      <c r="K77" s="53">
        <v>46</v>
      </c>
      <c r="L77" s="53">
        <v>1134</v>
      </c>
      <c r="M77" s="53">
        <v>0</v>
      </c>
      <c r="N77" s="53">
        <v>0</v>
      </c>
      <c r="O77" s="653">
        <v>399</v>
      </c>
    </row>
    <row r="78" spans="1:15" ht="15.75" customHeight="1" x14ac:dyDescent="0.15">
      <c r="A78" s="37"/>
      <c r="B78" s="1720" t="s">
        <v>62</v>
      </c>
      <c r="C78" s="607" t="s">
        <v>51</v>
      </c>
      <c r="D78" s="681">
        <v>353</v>
      </c>
      <c r="E78" s="682">
        <v>0</v>
      </c>
      <c r="F78" s="682">
        <v>0</v>
      </c>
      <c r="G78" s="682">
        <v>182</v>
      </c>
      <c r="H78" s="683">
        <v>67</v>
      </c>
      <c r="I78" s="682">
        <v>0</v>
      </c>
      <c r="J78" s="682">
        <v>0</v>
      </c>
      <c r="K78" s="681">
        <v>20</v>
      </c>
      <c r="L78" s="681">
        <v>420</v>
      </c>
      <c r="M78" s="682">
        <v>0</v>
      </c>
      <c r="N78" s="682">
        <v>0</v>
      </c>
      <c r="O78" s="684">
        <v>202</v>
      </c>
    </row>
    <row r="79" spans="1:15" ht="15.75" customHeight="1" x14ac:dyDescent="0.15">
      <c r="A79" s="37"/>
      <c r="B79" s="1721"/>
      <c r="C79" s="610" t="s">
        <v>264</v>
      </c>
      <c r="D79" s="685">
        <v>559</v>
      </c>
      <c r="E79" s="686">
        <v>0</v>
      </c>
      <c r="F79" s="686">
        <v>0</v>
      </c>
      <c r="G79" s="686">
        <v>255</v>
      </c>
      <c r="H79" s="685">
        <v>64</v>
      </c>
      <c r="I79" s="686">
        <v>0</v>
      </c>
      <c r="J79" s="686">
        <v>0</v>
      </c>
      <c r="K79" s="685">
        <v>26</v>
      </c>
      <c r="L79" s="685">
        <v>623</v>
      </c>
      <c r="M79" s="686">
        <v>0</v>
      </c>
      <c r="N79" s="686">
        <v>0</v>
      </c>
      <c r="O79" s="687">
        <v>281</v>
      </c>
    </row>
    <row r="80" spans="1:15" ht="15.75" customHeight="1" x14ac:dyDescent="0.15">
      <c r="A80" s="37"/>
      <c r="B80" s="1721"/>
      <c r="C80" s="611" t="s">
        <v>219</v>
      </c>
      <c r="D80" s="689">
        <v>527</v>
      </c>
      <c r="E80" s="688">
        <v>0</v>
      </c>
      <c r="F80" s="688">
        <v>0</v>
      </c>
      <c r="G80" s="688">
        <v>247</v>
      </c>
      <c r="H80" s="689">
        <v>346</v>
      </c>
      <c r="I80" s="688">
        <v>0</v>
      </c>
      <c r="J80" s="688">
        <v>0</v>
      </c>
      <c r="K80" s="689">
        <v>39</v>
      </c>
      <c r="L80" s="689">
        <v>873</v>
      </c>
      <c r="M80" s="688">
        <v>0</v>
      </c>
      <c r="N80" s="688">
        <v>0</v>
      </c>
      <c r="O80" s="690">
        <v>286</v>
      </c>
    </row>
    <row r="81" spans="1:15" ht="15.75" customHeight="1" x14ac:dyDescent="0.15">
      <c r="B81" s="1722"/>
      <c r="C81" s="612" t="s">
        <v>215</v>
      </c>
      <c r="D81" s="691">
        <v>1439</v>
      </c>
      <c r="E81" s="691">
        <v>0</v>
      </c>
      <c r="F81" s="691">
        <v>0</v>
      </c>
      <c r="G81" s="691">
        <v>684</v>
      </c>
      <c r="H81" s="691">
        <v>477</v>
      </c>
      <c r="I81" s="691">
        <v>0</v>
      </c>
      <c r="J81" s="691">
        <v>0</v>
      </c>
      <c r="K81" s="691">
        <v>85</v>
      </c>
      <c r="L81" s="691">
        <v>1916</v>
      </c>
      <c r="M81" s="691">
        <v>0</v>
      </c>
      <c r="N81" s="691">
        <v>0</v>
      </c>
      <c r="O81" s="692">
        <v>769</v>
      </c>
    </row>
    <row r="82" spans="1:15" ht="15.75" customHeight="1" x14ac:dyDescent="0.15">
      <c r="B82" s="1723" t="s">
        <v>93</v>
      </c>
      <c r="C82" s="615" t="s">
        <v>149</v>
      </c>
      <c r="D82" s="151">
        <v>1108</v>
      </c>
      <c r="E82" s="151" t="s">
        <v>567</v>
      </c>
      <c r="F82" s="430">
        <v>0</v>
      </c>
      <c r="G82" s="430">
        <v>445</v>
      </c>
      <c r="H82" s="151">
        <v>451</v>
      </c>
      <c r="I82" s="151" t="s">
        <v>1104</v>
      </c>
      <c r="J82" s="430">
        <v>0</v>
      </c>
      <c r="K82" s="151">
        <v>58</v>
      </c>
      <c r="L82" s="151">
        <v>1559</v>
      </c>
      <c r="M82" s="151" t="s">
        <v>567</v>
      </c>
      <c r="N82" s="430">
        <v>0</v>
      </c>
      <c r="O82" s="433">
        <v>503</v>
      </c>
    </row>
    <row r="83" spans="1:15" ht="15.75" customHeight="1" x14ac:dyDescent="0.15">
      <c r="B83" s="1723"/>
      <c r="C83" s="616" t="s">
        <v>150</v>
      </c>
      <c r="D83" s="671">
        <v>903</v>
      </c>
      <c r="E83" s="432">
        <v>0</v>
      </c>
      <c r="F83" s="432">
        <v>0</v>
      </c>
      <c r="G83" s="432">
        <v>356</v>
      </c>
      <c r="H83" s="672">
        <v>102</v>
      </c>
      <c r="I83" s="432">
        <v>0</v>
      </c>
      <c r="J83" s="432">
        <v>0</v>
      </c>
      <c r="K83" s="672">
        <v>19</v>
      </c>
      <c r="L83" s="672">
        <v>1005</v>
      </c>
      <c r="M83" s="432">
        <v>0</v>
      </c>
      <c r="N83" s="432">
        <v>0</v>
      </c>
      <c r="O83" s="435">
        <v>375</v>
      </c>
    </row>
    <row r="84" spans="1:15" ht="15.75" customHeight="1" x14ac:dyDescent="0.15">
      <c r="B84" s="1723"/>
      <c r="C84" s="617" t="s">
        <v>215</v>
      </c>
      <c r="D84" s="53">
        <v>2011</v>
      </c>
      <c r="E84" s="53">
        <v>0</v>
      </c>
      <c r="F84" s="53">
        <v>0</v>
      </c>
      <c r="G84" s="53">
        <v>801</v>
      </c>
      <c r="H84" s="53">
        <v>553</v>
      </c>
      <c r="I84" s="53">
        <v>0</v>
      </c>
      <c r="J84" s="53">
        <v>0</v>
      </c>
      <c r="K84" s="53">
        <v>77</v>
      </c>
      <c r="L84" s="53">
        <v>2564</v>
      </c>
      <c r="M84" s="53">
        <v>0</v>
      </c>
      <c r="N84" s="53">
        <v>0</v>
      </c>
      <c r="O84" s="654">
        <v>878</v>
      </c>
    </row>
    <row r="85" spans="1:15" ht="15.75" customHeight="1" x14ac:dyDescent="0.15">
      <c r="B85" s="1718" t="s">
        <v>524</v>
      </c>
      <c r="C85" s="1719"/>
      <c r="D85" s="691">
        <v>202043</v>
      </c>
      <c r="E85" s="691">
        <v>13508</v>
      </c>
      <c r="F85" s="691">
        <v>8904</v>
      </c>
      <c r="G85" s="691">
        <v>63079</v>
      </c>
      <c r="H85" s="691">
        <v>25948</v>
      </c>
      <c r="I85" s="691">
        <v>1242</v>
      </c>
      <c r="J85" s="691">
        <v>1671</v>
      </c>
      <c r="K85" s="691">
        <v>4360</v>
      </c>
      <c r="L85" s="691">
        <v>227991</v>
      </c>
      <c r="M85" s="691">
        <v>14750</v>
      </c>
      <c r="N85" s="691">
        <v>10575</v>
      </c>
      <c r="O85" s="692">
        <v>67439</v>
      </c>
    </row>
    <row r="86" spans="1:15" ht="15.75" customHeight="1" x14ac:dyDescent="0.15">
      <c r="B86" s="1634" t="s">
        <v>525</v>
      </c>
      <c r="C86" s="1725"/>
      <c r="D86" s="53">
        <v>224143</v>
      </c>
      <c r="E86" s="53">
        <v>13508</v>
      </c>
      <c r="F86" s="53">
        <v>8904</v>
      </c>
      <c r="G86" s="53">
        <v>67813</v>
      </c>
      <c r="H86" s="53">
        <v>34338</v>
      </c>
      <c r="I86" s="53">
        <v>1242</v>
      </c>
      <c r="J86" s="53">
        <v>1671</v>
      </c>
      <c r="K86" s="53">
        <v>4953</v>
      </c>
      <c r="L86" s="53">
        <v>258481</v>
      </c>
      <c r="M86" s="53">
        <v>14750</v>
      </c>
      <c r="N86" s="53">
        <v>10575</v>
      </c>
      <c r="O86" s="654">
        <v>72766</v>
      </c>
    </row>
    <row r="87" spans="1:15" ht="15.75" customHeight="1" x14ac:dyDescent="0.15">
      <c r="A87" s="37"/>
      <c r="B87" s="694" t="s">
        <v>31</v>
      </c>
      <c r="C87" s="695" t="s">
        <v>4</v>
      </c>
      <c r="D87" s="691">
        <v>316</v>
      </c>
      <c r="E87" s="691">
        <v>0</v>
      </c>
      <c r="F87" s="691">
        <v>0</v>
      </c>
      <c r="G87" s="691">
        <v>138</v>
      </c>
      <c r="H87" s="691">
        <v>1416</v>
      </c>
      <c r="I87" s="691">
        <v>0</v>
      </c>
      <c r="J87" s="691">
        <v>0</v>
      </c>
      <c r="K87" s="691">
        <v>149</v>
      </c>
      <c r="L87" s="691">
        <v>1732</v>
      </c>
      <c r="M87" s="691">
        <v>0</v>
      </c>
      <c r="N87" s="691">
        <v>0</v>
      </c>
      <c r="O87" s="696">
        <v>287</v>
      </c>
    </row>
    <row r="88" spans="1:15" ht="15" customHeight="1" thickBot="1" x14ac:dyDescent="0.2">
      <c r="A88" s="37"/>
      <c r="B88" s="565" t="s">
        <v>31</v>
      </c>
      <c r="C88" s="337" t="s">
        <v>5</v>
      </c>
      <c r="D88" s="697">
        <v>0</v>
      </c>
      <c r="E88" s="697">
        <v>0</v>
      </c>
      <c r="F88" s="697">
        <v>0</v>
      </c>
      <c r="G88" s="697">
        <v>0</v>
      </c>
      <c r="H88" s="697">
        <v>125</v>
      </c>
      <c r="I88" s="697">
        <v>0</v>
      </c>
      <c r="J88" s="697">
        <v>0</v>
      </c>
      <c r="K88" s="697">
        <v>0</v>
      </c>
      <c r="L88" s="697">
        <v>125</v>
      </c>
      <c r="M88" s="697">
        <v>0</v>
      </c>
      <c r="N88" s="697">
        <v>0</v>
      </c>
      <c r="O88" s="698">
        <v>0</v>
      </c>
    </row>
    <row r="89" spans="1:15" x14ac:dyDescent="0.15">
      <c r="L89" s="27"/>
    </row>
    <row r="91" spans="1:15" s="23" customFormat="1" x14ac:dyDescent="0.15">
      <c r="A91" s="5"/>
      <c r="B91" s="5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3" spans="1:15" x14ac:dyDescent="0.15">
      <c r="E93" s="1206"/>
      <c r="F93" s="1206"/>
      <c r="G93" s="1206"/>
      <c r="H93" s="1206"/>
      <c r="I93" s="1206"/>
      <c r="J93" s="1206"/>
      <c r="K93" s="1206"/>
      <c r="L93" s="1206"/>
      <c r="M93" s="1206"/>
      <c r="N93" s="1206"/>
      <c r="O93" s="1206"/>
    </row>
    <row r="94" spans="1:15" x14ac:dyDescent="0.15">
      <c r="E94" s="1206"/>
      <c r="F94" s="1206"/>
      <c r="G94" s="1206"/>
      <c r="H94" s="1206"/>
      <c r="I94" s="1206"/>
      <c r="J94" s="1206"/>
      <c r="K94" s="1206"/>
      <c r="L94" s="1206"/>
      <c r="M94" s="1206"/>
      <c r="N94" s="1206"/>
      <c r="O94" s="1206"/>
    </row>
    <row r="95" spans="1:15" ht="14.25" thickBot="1" x14ac:dyDescent="0.2">
      <c r="E95" s="1724"/>
      <c r="F95" s="1724"/>
      <c r="G95" s="1724"/>
      <c r="H95" s="1724"/>
    </row>
  </sheetData>
  <mergeCells count="22">
    <mergeCell ref="L1:O1"/>
    <mergeCell ref="B48:B55"/>
    <mergeCell ref="B56:B62"/>
    <mergeCell ref="B63:B66"/>
    <mergeCell ref="B67:B69"/>
    <mergeCell ref="B39:B42"/>
    <mergeCell ref="B28:B31"/>
    <mergeCell ref="B35:B38"/>
    <mergeCell ref="H1:K1"/>
    <mergeCell ref="C1:C2"/>
    <mergeCell ref="D1:G1"/>
    <mergeCell ref="B85:C85"/>
    <mergeCell ref="B78:B81"/>
    <mergeCell ref="B82:B84"/>
    <mergeCell ref="B43:B47"/>
    <mergeCell ref="E95:H95"/>
    <mergeCell ref="B86:C86"/>
    <mergeCell ref="A1:A2"/>
    <mergeCell ref="B1:B2"/>
    <mergeCell ref="B4:B13"/>
    <mergeCell ref="B14:B20"/>
    <mergeCell ref="B21:B25"/>
  </mergeCells>
  <phoneticPr fontId="2"/>
  <printOptions horizontalCentered="1" verticalCentered="1"/>
  <pageMargins left="0.51181102362204722" right="0.23622047244094491" top="0.39370078740157483" bottom="0" header="0.19685039370078741" footer="0"/>
  <pageSetup paperSize="9" scale="59" orientation="portrait" copies="3" r:id="rId1"/>
  <headerFooter alignWithMargins="0">
    <oddHeader>&amp;C&amp;"ＭＳ Ｐゴシック,太字"&amp;16&amp;A&amp;R&amp;9
公共図書館調査（２０２４年度）</oddHeader>
    <oddFooter>&amp;C--5--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1"/>
    <pageSetUpPr fitToPage="1"/>
  </sheetPr>
  <dimension ref="A1:U91"/>
  <sheetViews>
    <sheetView zoomScale="85" zoomScaleNormal="85" zoomScaleSheetLayoutView="90" workbookViewId="0">
      <selection activeCell="K41" sqref="K41"/>
    </sheetView>
  </sheetViews>
  <sheetFormatPr defaultRowHeight="13.5" x14ac:dyDescent="0.15"/>
  <cols>
    <col min="1" max="1" width="4.25" style="5" customWidth="1"/>
    <col min="2" max="2" width="10.875" style="5" customWidth="1"/>
    <col min="3" max="3" width="8.625" style="10" customWidth="1"/>
    <col min="4" max="4" width="9.75" style="1171" customWidth="1"/>
    <col min="5" max="5" width="7.5" style="25" customWidth="1"/>
    <col min="6" max="6" width="12.25" style="28" customWidth="1"/>
    <col min="7" max="7" width="12" style="32" bestFit="1" customWidth="1"/>
    <col min="8" max="8" width="10.625" style="32" customWidth="1"/>
    <col min="9" max="9" width="11.625" style="33" customWidth="1"/>
    <col min="10" max="10" width="10.625" style="33" customWidth="1"/>
    <col min="11" max="11" width="11.5" style="25" customWidth="1"/>
    <col min="12" max="13" width="9.625" style="25" customWidth="1"/>
    <col min="14" max="14" width="8.375" style="25" bestFit="1" customWidth="1"/>
    <col min="15" max="15" width="9.125" style="30" bestFit="1" customWidth="1"/>
    <col min="16" max="16384" width="9" style="5"/>
  </cols>
  <sheetData>
    <row r="1" spans="1:21" s="6" customFormat="1" ht="15" customHeight="1" x14ac:dyDescent="0.15">
      <c r="A1" s="1751" t="s">
        <v>537</v>
      </c>
      <c r="B1" s="1683" t="s">
        <v>137</v>
      </c>
      <c r="C1" s="1258" t="s">
        <v>222</v>
      </c>
      <c r="D1" s="1166" t="s">
        <v>244</v>
      </c>
      <c r="E1" s="325" t="s">
        <v>236</v>
      </c>
      <c r="F1" s="1753" t="s">
        <v>202</v>
      </c>
      <c r="G1" s="1754"/>
      <c r="H1" s="1754"/>
      <c r="I1" s="1754"/>
      <c r="J1" s="1755"/>
      <c r="K1" s="1726" t="s">
        <v>237</v>
      </c>
      <c r="L1" s="1726" t="s">
        <v>238</v>
      </c>
      <c r="M1" s="1726"/>
      <c r="N1" s="325" t="s">
        <v>139</v>
      </c>
      <c r="O1" s="326" t="s">
        <v>239</v>
      </c>
    </row>
    <row r="2" spans="1:21" s="6" customFormat="1" ht="15" customHeight="1" thickBot="1" x14ac:dyDescent="0.2">
      <c r="A2" s="1752"/>
      <c r="B2" s="1684"/>
      <c r="C2" s="1259"/>
      <c r="D2" s="1165" t="s">
        <v>240</v>
      </c>
      <c r="E2" s="324" t="s">
        <v>241</v>
      </c>
      <c r="F2" s="324" t="s">
        <v>234</v>
      </c>
      <c r="G2" s="334" t="s">
        <v>533</v>
      </c>
      <c r="H2" s="334" t="s">
        <v>529</v>
      </c>
      <c r="I2" s="335" t="s">
        <v>534</v>
      </c>
      <c r="J2" s="335" t="s">
        <v>528</v>
      </c>
      <c r="K2" s="1278"/>
      <c r="L2" s="324" t="s">
        <v>242</v>
      </c>
      <c r="M2" s="324" t="s">
        <v>243</v>
      </c>
      <c r="N2" s="324" t="s">
        <v>449</v>
      </c>
      <c r="O2" s="336" t="s">
        <v>135</v>
      </c>
    </row>
    <row r="3" spans="1:21" ht="15" customHeight="1" x14ac:dyDescent="0.15">
      <c r="A3" s="198"/>
      <c r="B3" s="185" t="s">
        <v>39</v>
      </c>
      <c r="C3" s="12" t="s">
        <v>6</v>
      </c>
      <c r="D3" s="150">
        <v>305</v>
      </c>
      <c r="E3" s="161">
        <v>3905</v>
      </c>
      <c r="F3" s="161">
        <v>1190915</v>
      </c>
      <c r="G3" s="161" t="s">
        <v>1098</v>
      </c>
      <c r="H3" s="161" t="s">
        <v>847</v>
      </c>
      <c r="I3" s="161" t="s">
        <v>847</v>
      </c>
      <c r="J3" s="161">
        <v>364212</v>
      </c>
      <c r="K3" s="161">
        <v>248568</v>
      </c>
      <c r="L3" s="161">
        <v>1244</v>
      </c>
      <c r="M3" s="161">
        <v>29753</v>
      </c>
      <c r="N3" s="161">
        <v>68136</v>
      </c>
      <c r="O3" s="463">
        <v>70905</v>
      </c>
    </row>
    <row r="4" spans="1:21" ht="15" customHeight="1" x14ac:dyDescent="0.15">
      <c r="A4" s="37"/>
      <c r="B4" s="1625" t="s">
        <v>40</v>
      </c>
      <c r="C4" s="122" t="s">
        <v>10</v>
      </c>
      <c r="D4" s="148">
        <v>303</v>
      </c>
      <c r="E4" s="154">
        <v>6543</v>
      </c>
      <c r="F4" s="148">
        <v>1982552</v>
      </c>
      <c r="G4" s="1759" t="s">
        <v>87</v>
      </c>
      <c r="H4" s="148">
        <v>65441</v>
      </c>
      <c r="I4" s="148">
        <v>803753</v>
      </c>
      <c r="J4" s="148">
        <v>643630</v>
      </c>
      <c r="K4" s="148">
        <v>475046</v>
      </c>
      <c r="L4" s="148">
        <v>813</v>
      </c>
      <c r="M4" s="148">
        <v>1698</v>
      </c>
      <c r="N4" s="148">
        <v>8780</v>
      </c>
      <c r="O4" s="442">
        <v>13458</v>
      </c>
      <c r="T4" s="423"/>
      <c r="U4" s="423"/>
    </row>
    <row r="5" spans="1:21" ht="15" customHeight="1" x14ac:dyDescent="0.15">
      <c r="A5" s="37"/>
      <c r="B5" s="1579"/>
      <c r="C5" s="123" t="s">
        <v>13</v>
      </c>
      <c r="D5" s="958">
        <v>277</v>
      </c>
      <c r="E5" s="155">
        <v>2996</v>
      </c>
      <c r="F5" s="149">
        <v>829988</v>
      </c>
      <c r="G5" s="1746"/>
      <c r="H5" s="1745" t="s">
        <v>1098</v>
      </c>
      <c r="I5" s="1745" t="s">
        <v>1098</v>
      </c>
      <c r="J5" s="361">
        <v>183569</v>
      </c>
      <c r="K5" s="149">
        <v>241844</v>
      </c>
      <c r="L5" s="149">
        <v>367</v>
      </c>
      <c r="M5" s="1745">
        <v>0</v>
      </c>
      <c r="N5" s="149">
        <v>5120</v>
      </c>
      <c r="O5" s="443">
        <v>8673</v>
      </c>
      <c r="T5" s="423"/>
      <c r="U5" s="423"/>
    </row>
    <row r="6" spans="1:21" ht="15" customHeight="1" x14ac:dyDescent="0.15">
      <c r="A6" s="37"/>
      <c r="B6" s="1579"/>
      <c r="C6" s="123" t="s">
        <v>14</v>
      </c>
      <c r="D6" s="958">
        <v>278</v>
      </c>
      <c r="E6" s="155">
        <v>1061</v>
      </c>
      <c r="F6" s="149">
        <v>294989</v>
      </c>
      <c r="G6" s="1746"/>
      <c r="H6" s="1746"/>
      <c r="I6" s="1746"/>
      <c r="J6" s="361">
        <v>101360</v>
      </c>
      <c r="K6" s="149">
        <v>74896</v>
      </c>
      <c r="L6" s="149">
        <v>170</v>
      </c>
      <c r="M6" s="1746"/>
      <c r="N6" s="149">
        <v>960</v>
      </c>
      <c r="O6" s="443">
        <v>3805</v>
      </c>
      <c r="T6" s="423"/>
      <c r="U6" s="423"/>
    </row>
    <row r="7" spans="1:21" ht="15" customHeight="1" x14ac:dyDescent="0.15">
      <c r="A7" s="37"/>
      <c r="B7" s="1579"/>
      <c r="C7" s="123" t="s">
        <v>11</v>
      </c>
      <c r="D7" s="958">
        <v>294</v>
      </c>
      <c r="E7" s="155">
        <v>83</v>
      </c>
      <c r="F7" s="149">
        <v>24285</v>
      </c>
      <c r="G7" s="1746"/>
      <c r="H7" s="1746"/>
      <c r="I7" s="1746"/>
      <c r="J7" s="361">
        <v>10212</v>
      </c>
      <c r="K7" s="149">
        <v>5611</v>
      </c>
      <c r="L7" s="149">
        <v>0</v>
      </c>
      <c r="M7" s="1746"/>
      <c r="N7" s="149">
        <v>0</v>
      </c>
      <c r="O7" s="443">
        <v>0</v>
      </c>
    </row>
    <row r="8" spans="1:21" ht="15" customHeight="1" x14ac:dyDescent="0.15">
      <c r="A8" s="37"/>
      <c r="B8" s="1579"/>
      <c r="C8" s="123" t="s">
        <v>12</v>
      </c>
      <c r="D8" s="958">
        <v>231</v>
      </c>
      <c r="E8" s="155">
        <v>1081</v>
      </c>
      <c r="F8" s="149">
        <v>249724</v>
      </c>
      <c r="G8" s="1746"/>
      <c r="H8" s="1746"/>
      <c r="I8" s="1746"/>
      <c r="J8" s="361">
        <v>104390</v>
      </c>
      <c r="K8" s="149">
        <v>101675</v>
      </c>
      <c r="L8" s="149">
        <v>158</v>
      </c>
      <c r="M8" s="1746"/>
      <c r="N8" s="149">
        <v>0</v>
      </c>
      <c r="O8" s="443">
        <v>467</v>
      </c>
    </row>
    <row r="9" spans="1:21" ht="15" customHeight="1" x14ac:dyDescent="0.15">
      <c r="A9" s="37"/>
      <c r="B9" s="1579"/>
      <c r="C9" s="123" t="s">
        <v>256</v>
      </c>
      <c r="D9" s="958">
        <v>279</v>
      </c>
      <c r="E9" s="155">
        <v>101</v>
      </c>
      <c r="F9" s="149">
        <v>28196</v>
      </c>
      <c r="G9" s="1746"/>
      <c r="H9" s="1746"/>
      <c r="I9" s="1746"/>
      <c r="J9" s="361">
        <v>8855</v>
      </c>
      <c r="K9" s="149">
        <v>9546</v>
      </c>
      <c r="L9" s="149">
        <v>7</v>
      </c>
      <c r="M9" s="1746"/>
      <c r="N9" s="149">
        <v>205</v>
      </c>
      <c r="O9" s="443">
        <v>155</v>
      </c>
    </row>
    <row r="10" spans="1:21" ht="15" customHeight="1" x14ac:dyDescent="0.15">
      <c r="A10" s="37"/>
      <c r="B10" s="1579"/>
      <c r="C10" s="123" t="s">
        <v>255</v>
      </c>
      <c r="D10" s="958">
        <v>278</v>
      </c>
      <c r="E10" s="155">
        <v>287</v>
      </c>
      <c r="F10" s="149">
        <v>79809</v>
      </c>
      <c r="G10" s="1746"/>
      <c r="H10" s="1746"/>
      <c r="I10" s="1746"/>
      <c r="J10" s="361">
        <v>29219</v>
      </c>
      <c r="K10" s="149">
        <v>22765</v>
      </c>
      <c r="L10" s="149">
        <v>108</v>
      </c>
      <c r="M10" s="1746"/>
      <c r="N10" s="149">
        <v>450</v>
      </c>
      <c r="O10" s="443">
        <v>552</v>
      </c>
    </row>
    <row r="11" spans="1:21" s="29" customFormat="1" ht="15" customHeight="1" x14ac:dyDescent="0.15">
      <c r="A11" s="37"/>
      <c r="B11" s="1579"/>
      <c r="C11" s="123" t="s">
        <v>257</v>
      </c>
      <c r="D11" s="958">
        <v>278</v>
      </c>
      <c r="E11" s="155">
        <v>461</v>
      </c>
      <c r="F11" s="149">
        <v>128203</v>
      </c>
      <c r="G11" s="1746"/>
      <c r="H11" s="1746"/>
      <c r="I11" s="1746"/>
      <c r="J11" s="361">
        <v>45855</v>
      </c>
      <c r="K11" s="149">
        <v>38626</v>
      </c>
      <c r="L11" s="149">
        <v>58</v>
      </c>
      <c r="M11" s="1746"/>
      <c r="N11" s="149">
        <v>425</v>
      </c>
      <c r="O11" s="443">
        <v>1402</v>
      </c>
    </row>
    <row r="12" spans="1:21" s="29" customFormat="1" ht="15" customHeight="1" x14ac:dyDescent="0.15">
      <c r="A12" s="37"/>
      <c r="B12" s="1579"/>
      <c r="C12" s="232" t="s">
        <v>260</v>
      </c>
      <c r="D12" s="238">
        <v>278</v>
      </c>
      <c r="E12" s="320">
        <v>695</v>
      </c>
      <c r="F12" s="238">
        <v>193271</v>
      </c>
      <c r="G12" s="1747"/>
      <c r="H12" s="1747"/>
      <c r="I12" s="1747"/>
      <c r="J12" s="361">
        <v>65369</v>
      </c>
      <c r="K12" s="238">
        <v>44184</v>
      </c>
      <c r="L12" s="238">
        <v>33</v>
      </c>
      <c r="M12" s="1747"/>
      <c r="N12" s="238">
        <v>147</v>
      </c>
      <c r="O12" s="461">
        <v>2576</v>
      </c>
    </row>
    <row r="13" spans="1:21" s="29" customFormat="1" ht="15" customHeight="1" x14ac:dyDescent="0.15">
      <c r="A13" s="37"/>
      <c r="B13" s="1626"/>
      <c r="C13" s="195" t="s">
        <v>215</v>
      </c>
      <c r="D13" s="63">
        <v>277.33333333333331</v>
      </c>
      <c r="E13" s="63">
        <v>13742</v>
      </c>
      <c r="F13" s="63">
        <v>3811017</v>
      </c>
      <c r="G13" s="63">
        <v>0</v>
      </c>
      <c r="H13" s="63">
        <v>65441</v>
      </c>
      <c r="I13" s="63">
        <v>803753</v>
      </c>
      <c r="J13" s="63">
        <v>1192459</v>
      </c>
      <c r="K13" s="63">
        <v>1014193</v>
      </c>
      <c r="L13" s="63">
        <v>1714</v>
      </c>
      <c r="M13" s="63">
        <v>1698</v>
      </c>
      <c r="N13" s="63">
        <v>16087</v>
      </c>
      <c r="O13" s="464">
        <v>31088</v>
      </c>
    </row>
    <row r="14" spans="1:21" ht="15" customHeight="1" x14ac:dyDescent="0.15">
      <c r="A14" s="37"/>
      <c r="B14" s="1549" t="s">
        <v>41</v>
      </c>
      <c r="C14" s="124" t="s">
        <v>245</v>
      </c>
      <c r="D14" s="162">
        <v>304</v>
      </c>
      <c r="E14" s="156">
        <v>3166</v>
      </c>
      <c r="F14" s="156">
        <v>962315</v>
      </c>
      <c r="G14" s="156">
        <v>952043</v>
      </c>
      <c r="H14" s="156">
        <v>6500</v>
      </c>
      <c r="I14" s="156">
        <v>98606</v>
      </c>
      <c r="J14" s="156">
        <v>353837</v>
      </c>
      <c r="K14" s="156">
        <v>578468</v>
      </c>
      <c r="L14" s="156">
        <v>1715</v>
      </c>
      <c r="M14" s="156">
        <v>3317</v>
      </c>
      <c r="N14" s="156">
        <v>10232</v>
      </c>
      <c r="O14" s="465">
        <v>1667</v>
      </c>
    </row>
    <row r="15" spans="1:21" ht="15" customHeight="1" x14ac:dyDescent="0.15">
      <c r="A15" s="37"/>
      <c r="B15" s="1550"/>
      <c r="C15" s="125" t="s">
        <v>190</v>
      </c>
      <c r="D15" s="158">
        <v>305</v>
      </c>
      <c r="E15" s="157">
        <v>1280</v>
      </c>
      <c r="F15" s="157">
        <v>390379</v>
      </c>
      <c r="G15" s="157">
        <v>384713</v>
      </c>
      <c r="H15" s="1748" t="s">
        <v>1098</v>
      </c>
      <c r="I15" s="1756" t="s">
        <v>1098</v>
      </c>
      <c r="J15" s="321">
        <v>161477</v>
      </c>
      <c r="K15" s="157">
        <v>12535</v>
      </c>
      <c r="L15" s="157">
        <v>589</v>
      </c>
      <c r="M15" s="1756" t="s">
        <v>567</v>
      </c>
      <c r="N15" s="157">
        <v>894</v>
      </c>
      <c r="O15" s="466">
        <v>211</v>
      </c>
    </row>
    <row r="16" spans="1:21" ht="15" customHeight="1" x14ac:dyDescent="0.15">
      <c r="A16" s="37"/>
      <c r="B16" s="1550"/>
      <c r="C16" s="125" t="s">
        <v>246</v>
      </c>
      <c r="D16" s="158">
        <v>305</v>
      </c>
      <c r="E16" s="157">
        <v>817</v>
      </c>
      <c r="F16" s="157">
        <v>249088</v>
      </c>
      <c r="G16" s="157">
        <v>246264</v>
      </c>
      <c r="H16" s="1743"/>
      <c r="I16" s="1757"/>
      <c r="J16" s="321">
        <v>96266</v>
      </c>
      <c r="K16" s="157">
        <v>12167</v>
      </c>
      <c r="L16" s="157">
        <v>286</v>
      </c>
      <c r="M16" s="1757"/>
      <c r="N16" s="157">
        <v>2075</v>
      </c>
      <c r="O16" s="466">
        <v>283</v>
      </c>
    </row>
    <row r="17" spans="1:15" ht="15" customHeight="1" x14ac:dyDescent="0.15">
      <c r="A17" s="37"/>
      <c r="B17" s="1550"/>
      <c r="C17" s="125" t="s">
        <v>172</v>
      </c>
      <c r="D17" s="158">
        <v>305</v>
      </c>
      <c r="E17" s="157">
        <v>1177</v>
      </c>
      <c r="F17" s="157">
        <v>358980</v>
      </c>
      <c r="G17" s="157">
        <v>352590</v>
      </c>
      <c r="H17" s="1743"/>
      <c r="I17" s="1757"/>
      <c r="J17" s="321">
        <v>160815</v>
      </c>
      <c r="K17" s="157">
        <v>12171</v>
      </c>
      <c r="L17" s="157">
        <v>638</v>
      </c>
      <c r="M17" s="1757"/>
      <c r="N17" s="157">
        <v>1855</v>
      </c>
      <c r="O17" s="466">
        <v>466</v>
      </c>
    </row>
    <row r="18" spans="1:15" ht="15" customHeight="1" x14ac:dyDescent="0.15">
      <c r="A18" s="37"/>
      <c r="B18" s="1550"/>
      <c r="C18" s="125" t="s">
        <v>216</v>
      </c>
      <c r="D18" s="158">
        <v>293</v>
      </c>
      <c r="E18" s="157">
        <v>513</v>
      </c>
      <c r="F18" s="157">
        <v>150322</v>
      </c>
      <c r="G18" s="157">
        <v>149421</v>
      </c>
      <c r="H18" s="1743"/>
      <c r="I18" s="1757"/>
      <c r="J18" s="321">
        <v>87895</v>
      </c>
      <c r="K18" s="157">
        <v>7910</v>
      </c>
      <c r="L18" s="157">
        <v>162</v>
      </c>
      <c r="M18" s="1757"/>
      <c r="N18" s="157">
        <v>176</v>
      </c>
      <c r="O18" s="466">
        <v>311</v>
      </c>
    </row>
    <row r="19" spans="1:15" ht="15" customHeight="1" x14ac:dyDescent="0.15">
      <c r="A19" s="37"/>
      <c r="B19" s="1550"/>
      <c r="C19" s="235" t="s">
        <v>217</v>
      </c>
      <c r="D19" s="1167">
        <v>294</v>
      </c>
      <c r="E19" s="321">
        <v>722</v>
      </c>
      <c r="F19" s="321">
        <v>212264</v>
      </c>
      <c r="G19" s="321">
        <v>199041</v>
      </c>
      <c r="H19" s="1744"/>
      <c r="I19" s="1758"/>
      <c r="J19" s="321">
        <v>99211</v>
      </c>
      <c r="K19" s="321">
        <v>6573</v>
      </c>
      <c r="L19" s="321">
        <v>109</v>
      </c>
      <c r="M19" s="1758"/>
      <c r="N19" s="321">
        <v>303</v>
      </c>
      <c r="O19" s="467">
        <v>674</v>
      </c>
    </row>
    <row r="20" spans="1:15" s="29" customFormat="1" ht="15" customHeight="1" x14ac:dyDescent="0.15">
      <c r="A20" s="37"/>
      <c r="B20" s="1551"/>
      <c r="C20" s="184" t="s">
        <v>215</v>
      </c>
      <c r="D20" s="61">
        <v>301</v>
      </c>
      <c r="E20" s="62">
        <v>7719</v>
      </c>
      <c r="F20" s="62">
        <v>2323348</v>
      </c>
      <c r="G20" s="62">
        <v>2284072</v>
      </c>
      <c r="H20" s="62">
        <v>6500</v>
      </c>
      <c r="I20" s="62">
        <v>98606</v>
      </c>
      <c r="J20" s="62">
        <v>959501</v>
      </c>
      <c r="K20" s="62">
        <v>629824</v>
      </c>
      <c r="L20" s="62">
        <v>3499</v>
      </c>
      <c r="M20" s="62">
        <v>3317</v>
      </c>
      <c r="N20" s="62">
        <v>15535</v>
      </c>
      <c r="O20" s="468">
        <v>3612</v>
      </c>
    </row>
    <row r="21" spans="1:15" ht="15" customHeight="1" x14ac:dyDescent="0.15">
      <c r="A21" s="37"/>
      <c r="B21" s="1625" t="s">
        <v>42</v>
      </c>
      <c r="C21" s="122" t="s">
        <v>247</v>
      </c>
      <c r="D21" s="154">
        <v>341</v>
      </c>
      <c r="E21" s="257">
        <v>985</v>
      </c>
      <c r="F21" s="257">
        <v>335935</v>
      </c>
      <c r="G21" s="257">
        <v>298979</v>
      </c>
      <c r="H21" s="257">
        <v>21884</v>
      </c>
      <c r="I21" s="1760" t="s">
        <v>1098</v>
      </c>
      <c r="J21" s="257">
        <v>116972</v>
      </c>
      <c r="K21" s="257">
        <v>68587</v>
      </c>
      <c r="L21" s="257">
        <v>3122</v>
      </c>
      <c r="M21" s="257">
        <v>1046</v>
      </c>
      <c r="N21" s="257">
        <v>1955</v>
      </c>
      <c r="O21" s="469">
        <v>99</v>
      </c>
    </row>
    <row r="22" spans="1:15" ht="15" customHeight="1" x14ac:dyDescent="0.15">
      <c r="A22" s="37"/>
      <c r="B22" s="1579"/>
      <c r="C22" s="123" t="s">
        <v>17</v>
      </c>
      <c r="D22" s="155">
        <v>287</v>
      </c>
      <c r="E22" s="160">
        <v>65</v>
      </c>
      <c r="F22" s="160">
        <v>18764</v>
      </c>
      <c r="G22" s="160">
        <v>18417</v>
      </c>
      <c r="H22" s="1749" t="s">
        <v>1098</v>
      </c>
      <c r="I22" s="1761"/>
      <c r="J22" s="160">
        <v>7390</v>
      </c>
      <c r="K22" s="160">
        <v>2125</v>
      </c>
      <c r="L22" s="1762" t="s">
        <v>567</v>
      </c>
      <c r="M22" s="1762" t="s">
        <v>567</v>
      </c>
      <c r="N22" s="160">
        <v>119</v>
      </c>
      <c r="O22" s="470">
        <v>784</v>
      </c>
    </row>
    <row r="23" spans="1:15" ht="15" customHeight="1" x14ac:dyDescent="0.15">
      <c r="A23" s="37"/>
      <c r="B23" s="1579"/>
      <c r="C23" s="123" t="s">
        <v>18</v>
      </c>
      <c r="D23" s="155">
        <v>287</v>
      </c>
      <c r="E23" s="160">
        <v>163</v>
      </c>
      <c r="F23" s="160">
        <v>46702</v>
      </c>
      <c r="G23" s="160">
        <v>40353</v>
      </c>
      <c r="H23" s="1761"/>
      <c r="I23" s="1761"/>
      <c r="J23" s="160">
        <v>24357</v>
      </c>
      <c r="K23" s="160">
        <v>3092</v>
      </c>
      <c r="L23" s="1763"/>
      <c r="M23" s="1763"/>
      <c r="N23" s="160">
        <v>82</v>
      </c>
      <c r="O23" s="470">
        <v>1739</v>
      </c>
    </row>
    <row r="24" spans="1:15" ht="15" customHeight="1" x14ac:dyDescent="0.15">
      <c r="A24" s="37"/>
      <c r="B24" s="1579"/>
      <c r="C24" s="232" t="s">
        <v>19</v>
      </c>
      <c r="D24" s="320">
        <v>287</v>
      </c>
      <c r="E24" s="348">
        <v>166</v>
      </c>
      <c r="F24" s="347">
        <v>47712</v>
      </c>
      <c r="G24" s="347">
        <v>43261</v>
      </c>
      <c r="H24" s="1750"/>
      <c r="I24" s="1750"/>
      <c r="J24" s="347">
        <v>18778</v>
      </c>
      <c r="K24" s="347">
        <v>2745</v>
      </c>
      <c r="L24" s="1764"/>
      <c r="M24" s="1764"/>
      <c r="N24" s="347">
        <v>31</v>
      </c>
      <c r="O24" s="471">
        <v>912</v>
      </c>
    </row>
    <row r="25" spans="1:15" s="29" customFormat="1" ht="15" customHeight="1" x14ac:dyDescent="0.15">
      <c r="A25" s="37"/>
      <c r="B25" s="1626"/>
      <c r="C25" s="195" t="s">
        <v>215</v>
      </c>
      <c r="D25" s="63">
        <v>300.5</v>
      </c>
      <c r="E25" s="64">
        <v>1495</v>
      </c>
      <c r="F25" s="64">
        <v>449113</v>
      </c>
      <c r="G25" s="64">
        <v>401010</v>
      </c>
      <c r="H25" s="64">
        <v>21884</v>
      </c>
      <c r="I25" s="64">
        <v>0</v>
      </c>
      <c r="J25" s="64">
        <v>167497</v>
      </c>
      <c r="K25" s="64">
        <v>76549</v>
      </c>
      <c r="L25" s="64">
        <v>3122</v>
      </c>
      <c r="M25" s="64">
        <v>1046</v>
      </c>
      <c r="N25" s="64">
        <v>2187</v>
      </c>
      <c r="O25" s="472">
        <v>3534</v>
      </c>
    </row>
    <row r="26" spans="1:15" ht="15" customHeight="1" x14ac:dyDescent="0.15">
      <c r="A26" s="37"/>
      <c r="B26" s="241" t="s">
        <v>43</v>
      </c>
      <c r="C26" s="3" t="s">
        <v>248</v>
      </c>
      <c r="D26" s="61">
        <v>305</v>
      </c>
      <c r="E26" s="62">
        <v>1150</v>
      </c>
      <c r="F26" s="61">
        <v>350656</v>
      </c>
      <c r="G26" s="61">
        <v>340203</v>
      </c>
      <c r="H26" s="61">
        <v>3111</v>
      </c>
      <c r="I26" s="61">
        <v>11041</v>
      </c>
      <c r="J26" s="61">
        <v>121108</v>
      </c>
      <c r="K26" s="61">
        <v>32081</v>
      </c>
      <c r="L26" s="61">
        <v>1167</v>
      </c>
      <c r="M26" s="61">
        <v>556</v>
      </c>
      <c r="N26" s="61">
        <v>1132</v>
      </c>
      <c r="O26" s="473">
        <v>349</v>
      </c>
    </row>
    <row r="27" spans="1:15" ht="15" customHeight="1" x14ac:dyDescent="0.15">
      <c r="A27" s="37"/>
      <c r="B27" s="229" t="s">
        <v>44</v>
      </c>
      <c r="C27" s="40" t="s">
        <v>249</v>
      </c>
      <c r="D27" s="63">
        <v>340</v>
      </c>
      <c r="E27" s="64">
        <v>719</v>
      </c>
      <c r="F27" s="63">
        <v>244397</v>
      </c>
      <c r="G27" s="63">
        <v>221875</v>
      </c>
      <c r="H27" s="63">
        <v>17376</v>
      </c>
      <c r="I27" s="63">
        <v>0</v>
      </c>
      <c r="J27" s="63">
        <v>97817</v>
      </c>
      <c r="K27" s="63">
        <v>20226</v>
      </c>
      <c r="L27" s="63">
        <v>1535</v>
      </c>
      <c r="M27" s="63">
        <v>385</v>
      </c>
      <c r="N27" s="63">
        <v>1377</v>
      </c>
      <c r="O27" s="464">
        <v>310</v>
      </c>
    </row>
    <row r="28" spans="1:15" ht="15" customHeight="1" x14ac:dyDescent="0.15">
      <c r="A28" s="37"/>
      <c r="B28" s="1549" t="s">
        <v>45</v>
      </c>
      <c r="C28" s="124" t="s">
        <v>250</v>
      </c>
      <c r="D28" s="162">
        <v>293</v>
      </c>
      <c r="E28" s="156">
        <v>620</v>
      </c>
      <c r="F28" s="162">
        <v>181592</v>
      </c>
      <c r="G28" s="1742" t="s">
        <v>87</v>
      </c>
      <c r="H28" s="162">
        <v>15933</v>
      </c>
      <c r="I28" s="1742" t="s">
        <v>1098</v>
      </c>
      <c r="J28" s="162">
        <v>90588</v>
      </c>
      <c r="K28" s="162">
        <v>22887</v>
      </c>
      <c r="L28" s="162">
        <v>1416</v>
      </c>
      <c r="M28" s="162">
        <v>671</v>
      </c>
      <c r="N28" s="162">
        <v>541</v>
      </c>
      <c r="O28" s="474">
        <v>67</v>
      </c>
    </row>
    <row r="29" spans="1:15" ht="15" customHeight="1" x14ac:dyDescent="0.15">
      <c r="A29" s="37"/>
      <c r="B29" s="1550"/>
      <c r="C29" s="125" t="s">
        <v>20</v>
      </c>
      <c r="D29" s="158">
        <v>294</v>
      </c>
      <c r="E29" s="157">
        <v>134</v>
      </c>
      <c r="F29" s="158">
        <v>39320</v>
      </c>
      <c r="G29" s="1743"/>
      <c r="H29" s="1748" t="s">
        <v>1098</v>
      </c>
      <c r="I29" s="1743"/>
      <c r="J29" s="321">
        <v>15575</v>
      </c>
      <c r="K29" s="158">
        <v>2945</v>
      </c>
      <c r="L29" s="158">
        <v>156</v>
      </c>
      <c r="M29" s="158">
        <v>85</v>
      </c>
      <c r="N29" s="158">
        <v>121</v>
      </c>
      <c r="O29" s="475">
        <v>112</v>
      </c>
    </row>
    <row r="30" spans="1:15" ht="15" customHeight="1" x14ac:dyDescent="0.15">
      <c r="A30" s="37"/>
      <c r="B30" s="1550"/>
      <c r="C30" s="235" t="s">
        <v>91</v>
      </c>
      <c r="D30" s="1167">
        <v>294</v>
      </c>
      <c r="E30" s="321">
        <v>43</v>
      </c>
      <c r="F30" s="322">
        <v>12495</v>
      </c>
      <c r="G30" s="1744"/>
      <c r="H30" s="1744">
        <v>0</v>
      </c>
      <c r="I30" s="1744"/>
      <c r="J30" s="321">
        <v>4640</v>
      </c>
      <c r="K30" s="322">
        <v>2740</v>
      </c>
      <c r="L30" s="322">
        <v>170</v>
      </c>
      <c r="M30" s="322">
        <v>92</v>
      </c>
      <c r="N30" s="322">
        <v>75</v>
      </c>
      <c r="O30" s="476">
        <v>34</v>
      </c>
    </row>
    <row r="31" spans="1:15" s="29" customFormat="1" ht="15" customHeight="1" x14ac:dyDescent="0.15">
      <c r="A31" s="37"/>
      <c r="B31" s="1551"/>
      <c r="C31" s="184" t="s">
        <v>215</v>
      </c>
      <c r="D31" s="61">
        <v>293.66666666666669</v>
      </c>
      <c r="E31" s="62">
        <v>795</v>
      </c>
      <c r="F31" s="62">
        <v>233407</v>
      </c>
      <c r="G31" s="62">
        <v>0</v>
      </c>
      <c r="H31" s="62">
        <v>15933</v>
      </c>
      <c r="I31" s="62">
        <v>0</v>
      </c>
      <c r="J31" s="62">
        <v>110803</v>
      </c>
      <c r="K31" s="62">
        <v>28572</v>
      </c>
      <c r="L31" s="62">
        <v>1742</v>
      </c>
      <c r="M31" s="62">
        <v>848</v>
      </c>
      <c r="N31" s="62">
        <v>737</v>
      </c>
      <c r="O31" s="468">
        <v>213</v>
      </c>
    </row>
    <row r="32" spans="1:15" ht="15" customHeight="1" x14ac:dyDescent="0.15">
      <c r="A32" s="37"/>
      <c r="B32" s="229" t="s">
        <v>46</v>
      </c>
      <c r="C32" s="40" t="s">
        <v>251</v>
      </c>
      <c r="D32" s="63">
        <v>286</v>
      </c>
      <c r="E32" s="64">
        <v>1416</v>
      </c>
      <c r="F32" s="63">
        <v>404900</v>
      </c>
      <c r="G32" s="63">
        <v>391401</v>
      </c>
      <c r="H32" s="63">
        <v>6486</v>
      </c>
      <c r="I32" s="63">
        <v>0</v>
      </c>
      <c r="J32" s="63">
        <v>191361</v>
      </c>
      <c r="K32" s="63">
        <v>51616</v>
      </c>
      <c r="L32" s="63">
        <v>3232</v>
      </c>
      <c r="M32" s="63">
        <v>651</v>
      </c>
      <c r="N32" s="63">
        <v>2356</v>
      </c>
      <c r="O32" s="464">
        <v>2807</v>
      </c>
    </row>
    <row r="33" spans="1:15" ht="15" customHeight="1" x14ac:dyDescent="0.15">
      <c r="A33" s="37"/>
      <c r="B33" s="670" t="s">
        <v>47</v>
      </c>
      <c r="C33" s="124" t="s">
        <v>252</v>
      </c>
      <c r="D33" s="162">
        <v>366</v>
      </c>
      <c r="E33" s="156">
        <v>448</v>
      </c>
      <c r="F33" s="162">
        <v>163853</v>
      </c>
      <c r="G33" s="162">
        <v>103873</v>
      </c>
      <c r="H33" s="162">
        <v>12799</v>
      </c>
      <c r="I33" s="162">
        <v>14770</v>
      </c>
      <c r="J33" s="162">
        <v>65658</v>
      </c>
      <c r="K33" s="162">
        <v>12286</v>
      </c>
      <c r="L33" s="162">
        <v>682</v>
      </c>
      <c r="M33" s="162">
        <v>460</v>
      </c>
      <c r="N33" s="162">
        <v>1446</v>
      </c>
      <c r="O33" s="474">
        <v>1483</v>
      </c>
    </row>
    <row r="34" spans="1:15" ht="15" customHeight="1" x14ac:dyDescent="0.15">
      <c r="A34" s="37"/>
      <c r="B34" s="1176" t="s">
        <v>48</v>
      </c>
      <c r="C34" s="122" t="s">
        <v>253</v>
      </c>
      <c r="D34" s="154">
        <v>301</v>
      </c>
      <c r="E34" s="159">
        <v>438</v>
      </c>
      <c r="F34" s="159">
        <v>131832</v>
      </c>
      <c r="G34" s="159">
        <v>116464</v>
      </c>
      <c r="H34" s="159">
        <v>359</v>
      </c>
      <c r="I34" s="159">
        <v>37053</v>
      </c>
      <c r="J34" s="159">
        <v>43193</v>
      </c>
      <c r="K34" s="159">
        <v>16902</v>
      </c>
      <c r="L34" s="159">
        <v>1284</v>
      </c>
      <c r="M34" s="159">
        <v>441</v>
      </c>
      <c r="N34" s="159">
        <v>1089</v>
      </c>
      <c r="O34" s="477">
        <v>14</v>
      </c>
    </row>
    <row r="35" spans="1:15" ht="15" customHeight="1" x14ac:dyDescent="0.15">
      <c r="A35" s="37"/>
      <c r="B35" s="1549" t="s">
        <v>49</v>
      </c>
      <c r="C35" s="124" t="s">
        <v>28</v>
      </c>
      <c r="D35" s="1168">
        <v>274</v>
      </c>
      <c r="E35" s="263">
        <v>188</v>
      </c>
      <c r="F35" s="156">
        <v>51519</v>
      </c>
      <c r="G35" s="162">
        <v>49951</v>
      </c>
      <c r="H35" s="156">
        <v>3204</v>
      </c>
      <c r="I35" s="1742" t="s">
        <v>1098</v>
      </c>
      <c r="J35" s="263">
        <v>22857</v>
      </c>
      <c r="K35" s="156">
        <v>8475</v>
      </c>
      <c r="L35" s="156">
        <v>1128</v>
      </c>
      <c r="M35" s="156">
        <v>456</v>
      </c>
      <c r="N35" s="156">
        <v>153</v>
      </c>
      <c r="O35" s="465">
        <v>2351</v>
      </c>
    </row>
    <row r="36" spans="1:15" ht="15" customHeight="1" x14ac:dyDescent="0.15">
      <c r="A36" s="37"/>
      <c r="B36" s="1550"/>
      <c r="C36" s="125" t="s">
        <v>36</v>
      </c>
      <c r="D36" s="158">
        <v>278</v>
      </c>
      <c r="E36" s="157">
        <v>51</v>
      </c>
      <c r="F36" s="157">
        <v>14138</v>
      </c>
      <c r="G36" s="158">
        <v>13551</v>
      </c>
      <c r="H36" s="1748" t="s">
        <v>567</v>
      </c>
      <c r="I36" s="1743"/>
      <c r="J36" s="157">
        <v>4959</v>
      </c>
      <c r="K36" s="157">
        <v>1330</v>
      </c>
      <c r="L36" s="1748" t="s">
        <v>567</v>
      </c>
      <c r="M36" s="1748" t="s">
        <v>567</v>
      </c>
      <c r="N36" s="157">
        <v>27</v>
      </c>
      <c r="O36" s="466">
        <v>1050</v>
      </c>
    </row>
    <row r="37" spans="1:15" ht="15" customHeight="1" x14ac:dyDescent="0.15">
      <c r="A37" s="37"/>
      <c r="B37" s="1550"/>
      <c r="C37" s="235" t="s">
        <v>37</v>
      </c>
      <c r="D37" s="1169">
        <v>279</v>
      </c>
      <c r="E37" s="354">
        <v>33</v>
      </c>
      <c r="F37" s="157">
        <v>9074</v>
      </c>
      <c r="G37" s="322">
        <v>8783</v>
      </c>
      <c r="H37" s="1744"/>
      <c r="I37" s="1744"/>
      <c r="J37" s="354">
        <v>4463</v>
      </c>
      <c r="K37" s="321">
        <v>951</v>
      </c>
      <c r="L37" s="1744"/>
      <c r="M37" s="1744"/>
      <c r="N37" s="321">
        <v>9</v>
      </c>
      <c r="O37" s="467">
        <v>1296</v>
      </c>
    </row>
    <row r="38" spans="1:15" s="29" customFormat="1" ht="15" customHeight="1" x14ac:dyDescent="0.15">
      <c r="A38" s="37"/>
      <c r="B38" s="1551"/>
      <c r="C38" s="184" t="s">
        <v>215</v>
      </c>
      <c r="D38" s="61">
        <v>277</v>
      </c>
      <c r="E38" s="62">
        <v>270</v>
      </c>
      <c r="F38" s="62">
        <v>74731</v>
      </c>
      <c r="G38" s="62">
        <v>72285</v>
      </c>
      <c r="H38" s="62">
        <v>3204</v>
      </c>
      <c r="I38" s="62">
        <v>0</v>
      </c>
      <c r="J38" s="62">
        <v>32279</v>
      </c>
      <c r="K38" s="62">
        <v>10756</v>
      </c>
      <c r="L38" s="62">
        <v>1128</v>
      </c>
      <c r="M38" s="62">
        <v>456</v>
      </c>
      <c r="N38" s="62">
        <v>189</v>
      </c>
      <c r="O38" s="468">
        <v>4697</v>
      </c>
    </row>
    <row r="39" spans="1:15" ht="15" customHeight="1" x14ac:dyDescent="0.15">
      <c r="A39" s="37"/>
      <c r="B39" s="1690" t="s">
        <v>64</v>
      </c>
      <c r="C39" s="392" t="s">
        <v>29</v>
      </c>
      <c r="D39" s="390">
        <v>288</v>
      </c>
      <c r="E39" s="390">
        <v>939</v>
      </c>
      <c r="F39" s="390">
        <v>270370</v>
      </c>
      <c r="G39" s="390">
        <v>216823</v>
      </c>
      <c r="H39" s="390">
        <v>11979</v>
      </c>
      <c r="I39" s="1760" t="s">
        <v>1098</v>
      </c>
      <c r="J39" s="390">
        <v>66799</v>
      </c>
      <c r="K39" s="390">
        <v>41008</v>
      </c>
      <c r="L39" s="390">
        <v>4025</v>
      </c>
      <c r="M39" s="390">
        <v>1168</v>
      </c>
      <c r="N39" s="390">
        <v>1501</v>
      </c>
      <c r="O39" s="478">
        <v>2265</v>
      </c>
    </row>
    <row r="40" spans="1:15" ht="15" customHeight="1" x14ac:dyDescent="0.15">
      <c r="A40" s="37"/>
      <c r="B40" s="1691"/>
      <c r="C40" s="123" t="s">
        <v>455</v>
      </c>
      <c r="D40" s="155">
        <v>285</v>
      </c>
      <c r="E40" s="155">
        <v>69</v>
      </c>
      <c r="F40" s="155">
        <v>19635</v>
      </c>
      <c r="G40" s="155">
        <v>19220</v>
      </c>
      <c r="H40" s="1749" t="s">
        <v>1098</v>
      </c>
      <c r="I40" s="1761"/>
      <c r="J40" s="155">
        <v>3380</v>
      </c>
      <c r="K40" s="155">
        <v>3554</v>
      </c>
      <c r="L40" s="1740" t="s">
        <v>567</v>
      </c>
      <c r="M40" s="1740" t="s">
        <v>567</v>
      </c>
      <c r="N40" s="155">
        <v>30</v>
      </c>
      <c r="O40" s="1738" t="s">
        <v>87</v>
      </c>
    </row>
    <row r="41" spans="1:15" ht="15" customHeight="1" x14ac:dyDescent="0.15">
      <c r="A41" s="37"/>
      <c r="B41" s="1691"/>
      <c r="C41" s="232" t="s">
        <v>456</v>
      </c>
      <c r="D41" s="320">
        <v>285</v>
      </c>
      <c r="E41" s="389">
        <v>100</v>
      </c>
      <c r="F41" s="389">
        <v>28507</v>
      </c>
      <c r="G41" s="389">
        <v>27536</v>
      </c>
      <c r="H41" s="1750"/>
      <c r="I41" s="1750"/>
      <c r="J41" s="389">
        <v>5616</v>
      </c>
      <c r="K41" s="389">
        <v>3822</v>
      </c>
      <c r="L41" s="1741"/>
      <c r="M41" s="1741"/>
      <c r="N41" s="389">
        <v>3</v>
      </c>
      <c r="O41" s="1739"/>
    </row>
    <row r="42" spans="1:15" ht="15" customHeight="1" x14ac:dyDescent="0.15">
      <c r="A42" s="37"/>
      <c r="B42" s="1692"/>
      <c r="C42" s="249" t="s">
        <v>215</v>
      </c>
      <c r="D42" s="63">
        <v>286</v>
      </c>
      <c r="E42" s="63">
        <v>1114</v>
      </c>
      <c r="F42" s="63">
        <v>318512</v>
      </c>
      <c r="G42" s="63">
        <v>263579</v>
      </c>
      <c r="H42" s="63">
        <v>11979</v>
      </c>
      <c r="I42" s="63">
        <v>0</v>
      </c>
      <c r="J42" s="63">
        <v>75795</v>
      </c>
      <c r="K42" s="63">
        <v>48384</v>
      </c>
      <c r="L42" s="63">
        <v>4025</v>
      </c>
      <c r="M42" s="63">
        <v>1168</v>
      </c>
      <c r="N42" s="63">
        <v>1534</v>
      </c>
      <c r="O42" s="464">
        <v>2265</v>
      </c>
    </row>
    <row r="43" spans="1:15" ht="15" customHeight="1" x14ac:dyDescent="0.15">
      <c r="A43" s="37"/>
      <c r="B43" s="1549" t="s">
        <v>50</v>
      </c>
      <c r="C43" s="124" t="s">
        <v>97</v>
      </c>
      <c r="D43" s="162">
        <v>296</v>
      </c>
      <c r="E43" s="156">
        <v>1078</v>
      </c>
      <c r="F43" s="162">
        <v>319065</v>
      </c>
      <c r="G43" s="162">
        <v>277175</v>
      </c>
      <c r="H43" s="1765">
        <v>0</v>
      </c>
      <c r="I43" s="1742">
        <v>0</v>
      </c>
      <c r="J43" s="162">
        <v>120310</v>
      </c>
      <c r="K43" s="162">
        <v>37191</v>
      </c>
      <c r="L43" s="162">
        <v>2217</v>
      </c>
      <c r="M43" s="163">
        <v>530</v>
      </c>
      <c r="N43" s="162">
        <v>1811</v>
      </c>
      <c r="O43" s="474">
        <v>596</v>
      </c>
    </row>
    <row r="44" spans="1:15" ht="15" customHeight="1" x14ac:dyDescent="0.15">
      <c r="A44" s="37"/>
      <c r="B44" s="1550"/>
      <c r="C44" s="125" t="s">
        <v>32</v>
      </c>
      <c r="D44" s="158">
        <v>295</v>
      </c>
      <c r="E44" s="157">
        <v>63</v>
      </c>
      <c r="F44" s="158">
        <v>18607</v>
      </c>
      <c r="G44" s="158">
        <v>16894</v>
      </c>
      <c r="H44" s="1766"/>
      <c r="I44" s="1743"/>
      <c r="J44" s="158">
        <v>8086</v>
      </c>
      <c r="K44" s="158">
        <v>1304</v>
      </c>
      <c r="L44" s="158">
        <v>1836</v>
      </c>
      <c r="M44" s="1748" t="s">
        <v>567</v>
      </c>
      <c r="N44" s="158">
        <v>14</v>
      </c>
      <c r="O44" s="475">
        <v>87</v>
      </c>
    </row>
    <row r="45" spans="1:15" ht="15" customHeight="1" x14ac:dyDescent="0.15">
      <c r="A45" s="37"/>
      <c r="B45" s="1550"/>
      <c r="C45" s="125" t="s">
        <v>226</v>
      </c>
      <c r="D45" s="158">
        <v>295</v>
      </c>
      <c r="E45" s="157">
        <v>62</v>
      </c>
      <c r="F45" s="158">
        <v>18385</v>
      </c>
      <c r="G45" s="158">
        <v>15489</v>
      </c>
      <c r="H45" s="1766"/>
      <c r="I45" s="1743"/>
      <c r="J45" s="158">
        <v>7187</v>
      </c>
      <c r="K45" s="158">
        <v>1209</v>
      </c>
      <c r="L45" s="158">
        <v>1949</v>
      </c>
      <c r="M45" s="1743"/>
      <c r="N45" s="158">
        <v>101</v>
      </c>
      <c r="O45" s="475">
        <v>62</v>
      </c>
    </row>
    <row r="46" spans="1:15" ht="15" customHeight="1" x14ac:dyDescent="0.15">
      <c r="A46" s="37"/>
      <c r="B46" s="1550"/>
      <c r="C46" s="235" t="s">
        <v>223</v>
      </c>
      <c r="D46" s="1167">
        <v>295</v>
      </c>
      <c r="E46" s="321">
        <v>58</v>
      </c>
      <c r="F46" s="322">
        <v>16976</v>
      </c>
      <c r="G46" s="322">
        <v>12715</v>
      </c>
      <c r="H46" s="1767"/>
      <c r="I46" s="1744"/>
      <c r="J46" s="322">
        <v>5085</v>
      </c>
      <c r="K46" s="322">
        <v>2454</v>
      </c>
      <c r="L46" s="322">
        <v>2013</v>
      </c>
      <c r="M46" s="1744"/>
      <c r="N46" s="322">
        <v>129</v>
      </c>
      <c r="O46" s="476">
        <v>60</v>
      </c>
    </row>
    <row r="47" spans="1:15" s="29" customFormat="1" ht="15" customHeight="1" x14ac:dyDescent="0.15">
      <c r="A47" s="37"/>
      <c r="B47" s="1551"/>
      <c r="C47" s="184" t="s">
        <v>215</v>
      </c>
      <c r="D47" s="61">
        <v>295.25</v>
      </c>
      <c r="E47" s="62">
        <v>1263</v>
      </c>
      <c r="F47" s="62">
        <v>373033</v>
      </c>
      <c r="G47" s="62">
        <v>322273</v>
      </c>
      <c r="H47" s="62">
        <v>0</v>
      </c>
      <c r="I47" s="62">
        <v>0</v>
      </c>
      <c r="J47" s="62">
        <v>140668</v>
      </c>
      <c r="K47" s="62">
        <v>42158</v>
      </c>
      <c r="L47" s="62">
        <v>8015</v>
      </c>
      <c r="M47" s="62">
        <v>530</v>
      </c>
      <c r="N47" s="62">
        <v>2055</v>
      </c>
      <c r="O47" s="468">
        <v>805</v>
      </c>
    </row>
    <row r="48" spans="1:15" ht="15" customHeight="1" x14ac:dyDescent="0.15">
      <c r="A48" s="37"/>
      <c r="B48" s="1625" t="s">
        <v>52</v>
      </c>
      <c r="C48" s="122" t="s">
        <v>536</v>
      </c>
      <c r="D48" s="154">
        <v>304</v>
      </c>
      <c r="E48" s="390">
        <v>249</v>
      </c>
      <c r="F48" s="592">
        <v>75750</v>
      </c>
      <c r="G48" s="154">
        <v>74169</v>
      </c>
      <c r="H48" s="154">
        <v>5144</v>
      </c>
      <c r="I48" s="1760" t="s">
        <v>1098</v>
      </c>
      <c r="J48" s="154">
        <v>31393</v>
      </c>
      <c r="K48" s="154">
        <v>8186</v>
      </c>
      <c r="L48" s="154">
        <v>420</v>
      </c>
      <c r="M48" s="154">
        <v>774</v>
      </c>
      <c r="N48" s="154">
        <v>854</v>
      </c>
      <c r="O48" s="480">
        <v>97</v>
      </c>
    </row>
    <row r="49" spans="1:15" ht="15" customHeight="1" x14ac:dyDescent="0.15">
      <c r="A49" s="37"/>
      <c r="B49" s="1579"/>
      <c r="C49" s="123" t="s">
        <v>191</v>
      </c>
      <c r="D49" s="155">
        <v>307</v>
      </c>
      <c r="E49" s="155" t="s">
        <v>23</v>
      </c>
      <c r="F49" s="155">
        <v>33086</v>
      </c>
      <c r="G49" s="155">
        <v>32860</v>
      </c>
      <c r="H49" s="1749" t="s">
        <v>1098</v>
      </c>
      <c r="I49" s="1761"/>
      <c r="J49" s="155">
        <v>15487</v>
      </c>
      <c r="K49" s="155">
        <v>13962</v>
      </c>
      <c r="L49" s="155">
        <v>579</v>
      </c>
      <c r="M49" s="1749">
        <v>0</v>
      </c>
      <c r="N49" s="155">
        <v>639</v>
      </c>
      <c r="O49" s="479">
        <v>53</v>
      </c>
    </row>
    <row r="50" spans="1:15" ht="15" customHeight="1" x14ac:dyDescent="0.15">
      <c r="A50" s="37"/>
      <c r="B50" s="1579"/>
      <c r="C50" s="232" t="s">
        <v>38</v>
      </c>
      <c r="D50" s="155">
        <v>303</v>
      </c>
      <c r="E50" s="320" t="s">
        <v>451</v>
      </c>
      <c r="F50" s="320">
        <v>21021</v>
      </c>
      <c r="G50" s="320">
        <v>20594</v>
      </c>
      <c r="H50" s="1761"/>
      <c r="I50" s="1761"/>
      <c r="J50" s="155">
        <v>7983</v>
      </c>
      <c r="K50" s="155">
        <v>2230</v>
      </c>
      <c r="L50" s="320">
        <v>670</v>
      </c>
      <c r="M50" s="1761"/>
      <c r="N50" s="320">
        <v>98</v>
      </c>
      <c r="O50" s="481">
        <v>7</v>
      </c>
    </row>
    <row r="51" spans="1:15" ht="15" customHeight="1" x14ac:dyDescent="0.15">
      <c r="A51" s="37"/>
      <c r="B51" s="1579"/>
      <c r="C51" s="123" t="s">
        <v>457</v>
      </c>
      <c r="D51" s="155">
        <v>302</v>
      </c>
      <c r="E51" s="320" t="s">
        <v>23</v>
      </c>
      <c r="F51" s="155">
        <v>39198</v>
      </c>
      <c r="G51" s="155">
        <v>38333</v>
      </c>
      <c r="H51" s="1761"/>
      <c r="I51" s="1761"/>
      <c r="J51" s="389">
        <v>19121</v>
      </c>
      <c r="K51" s="389">
        <v>4379</v>
      </c>
      <c r="L51" s="320">
        <v>587</v>
      </c>
      <c r="M51" s="1761"/>
      <c r="N51" s="155">
        <v>219</v>
      </c>
      <c r="O51" s="482">
        <v>105</v>
      </c>
    </row>
    <row r="52" spans="1:15" ht="15" customHeight="1" x14ac:dyDescent="0.15">
      <c r="A52" s="37"/>
      <c r="B52" s="1579"/>
      <c r="C52" s="231" t="s">
        <v>458</v>
      </c>
      <c r="D52" s="155">
        <v>303</v>
      </c>
      <c r="E52" s="320" t="s">
        <v>23</v>
      </c>
      <c r="F52" s="389">
        <v>21821</v>
      </c>
      <c r="G52" s="389">
        <v>21798</v>
      </c>
      <c r="H52" s="1761"/>
      <c r="I52" s="1761"/>
      <c r="J52" s="320">
        <v>10246</v>
      </c>
      <c r="K52" s="320">
        <v>1727</v>
      </c>
      <c r="L52" s="320">
        <v>554</v>
      </c>
      <c r="M52" s="1761"/>
      <c r="N52" s="320">
        <v>32</v>
      </c>
      <c r="O52" s="483">
        <v>365</v>
      </c>
    </row>
    <row r="53" spans="1:15" ht="15" customHeight="1" x14ac:dyDescent="0.15">
      <c r="A53" s="37"/>
      <c r="B53" s="1579"/>
      <c r="C53" s="232" t="s">
        <v>459</v>
      </c>
      <c r="D53" s="155">
        <v>304</v>
      </c>
      <c r="E53" s="320" t="s">
        <v>23</v>
      </c>
      <c r="F53" s="320">
        <v>4512</v>
      </c>
      <c r="G53" s="320">
        <v>4511</v>
      </c>
      <c r="H53" s="1761"/>
      <c r="I53" s="1761"/>
      <c r="J53" s="320">
        <v>1011</v>
      </c>
      <c r="K53" s="320">
        <v>1134</v>
      </c>
      <c r="L53" s="320">
        <v>56</v>
      </c>
      <c r="M53" s="1761"/>
      <c r="N53" s="320">
        <v>20</v>
      </c>
      <c r="O53" s="484">
        <v>63</v>
      </c>
    </row>
    <row r="54" spans="1:15" ht="15" customHeight="1" x14ac:dyDescent="0.15">
      <c r="A54" s="37"/>
      <c r="B54" s="1579"/>
      <c r="C54" s="203" t="s">
        <v>460</v>
      </c>
      <c r="D54" s="389">
        <v>304</v>
      </c>
      <c r="E54" s="320" t="s">
        <v>23</v>
      </c>
      <c r="F54" s="393">
        <v>8327</v>
      </c>
      <c r="G54" s="393">
        <v>8255</v>
      </c>
      <c r="H54" s="1750"/>
      <c r="I54" s="1750"/>
      <c r="J54" s="393">
        <v>3028</v>
      </c>
      <c r="K54" s="393">
        <v>2141</v>
      </c>
      <c r="L54" s="393">
        <v>585</v>
      </c>
      <c r="M54" s="1750"/>
      <c r="N54" s="393">
        <v>38</v>
      </c>
      <c r="O54" s="485">
        <v>114</v>
      </c>
    </row>
    <row r="55" spans="1:15" s="29" customFormat="1" ht="15" customHeight="1" x14ac:dyDescent="0.15">
      <c r="A55" s="37"/>
      <c r="B55" s="1626"/>
      <c r="C55" s="195" t="s">
        <v>215</v>
      </c>
      <c r="D55" s="63">
        <v>303.85714285714283</v>
      </c>
      <c r="E55" s="64">
        <v>670</v>
      </c>
      <c r="F55" s="64">
        <v>203715</v>
      </c>
      <c r="G55" s="64">
        <v>200520</v>
      </c>
      <c r="H55" s="64">
        <v>5144</v>
      </c>
      <c r="I55" s="64">
        <v>0</v>
      </c>
      <c r="J55" s="64">
        <v>88269</v>
      </c>
      <c r="K55" s="64">
        <v>33759</v>
      </c>
      <c r="L55" s="64">
        <v>3451</v>
      </c>
      <c r="M55" s="64">
        <v>774</v>
      </c>
      <c r="N55" s="64">
        <v>1900</v>
      </c>
      <c r="O55" s="472">
        <v>804</v>
      </c>
    </row>
    <row r="56" spans="1:15" ht="15" customHeight="1" x14ac:dyDescent="0.15">
      <c r="A56" s="37"/>
      <c r="B56" s="1549" t="s">
        <v>53</v>
      </c>
      <c r="C56" s="124" t="s">
        <v>30</v>
      </c>
      <c r="D56" s="162">
        <v>264</v>
      </c>
      <c r="E56" s="162">
        <v>126</v>
      </c>
      <c r="F56" s="162">
        <v>33223</v>
      </c>
      <c r="G56" s="162">
        <v>30916</v>
      </c>
      <c r="H56" s="1742" t="s">
        <v>1098</v>
      </c>
      <c r="I56" s="1742" t="s">
        <v>1098</v>
      </c>
      <c r="J56" s="263">
        <v>11118</v>
      </c>
      <c r="K56" s="162">
        <v>8347</v>
      </c>
      <c r="L56" s="162">
        <v>2234</v>
      </c>
      <c r="M56" s="162">
        <v>141</v>
      </c>
      <c r="N56" s="162">
        <v>137</v>
      </c>
      <c r="O56" s="474">
        <v>1668</v>
      </c>
    </row>
    <row r="57" spans="1:15" ht="15" customHeight="1" x14ac:dyDescent="0.15">
      <c r="A57" s="37"/>
      <c r="B57" s="1550"/>
      <c r="C57" s="125" t="s">
        <v>33</v>
      </c>
      <c r="D57" s="158">
        <v>264</v>
      </c>
      <c r="E57" s="158">
        <v>42</v>
      </c>
      <c r="F57" s="158">
        <v>11135</v>
      </c>
      <c r="G57" s="158">
        <v>9521</v>
      </c>
      <c r="H57" s="1743"/>
      <c r="I57" s="1743"/>
      <c r="J57" s="157">
        <v>3339</v>
      </c>
      <c r="K57" s="158">
        <v>1414</v>
      </c>
      <c r="L57" s="158">
        <v>1761</v>
      </c>
      <c r="M57" s="158">
        <v>112</v>
      </c>
      <c r="N57" s="158">
        <v>51</v>
      </c>
      <c r="O57" s="475">
        <v>800</v>
      </c>
    </row>
    <row r="58" spans="1:15" ht="15" customHeight="1" x14ac:dyDescent="0.15">
      <c r="A58" s="37"/>
      <c r="B58" s="1550"/>
      <c r="C58" s="125" t="s">
        <v>34</v>
      </c>
      <c r="D58" s="158">
        <v>242</v>
      </c>
      <c r="E58" s="158">
        <v>11</v>
      </c>
      <c r="F58" s="158">
        <v>2749</v>
      </c>
      <c r="G58" s="158">
        <v>2720</v>
      </c>
      <c r="H58" s="1771"/>
      <c r="I58" s="1743"/>
      <c r="J58" s="157">
        <v>1176</v>
      </c>
      <c r="K58" s="158">
        <v>324</v>
      </c>
      <c r="L58" s="158">
        <v>783</v>
      </c>
      <c r="M58" s="158">
        <v>9</v>
      </c>
      <c r="N58" s="158">
        <v>0</v>
      </c>
      <c r="O58" s="475">
        <v>8</v>
      </c>
    </row>
    <row r="59" spans="1:15" ht="15" customHeight="1" x14ac:dyDescent="0.15">
      <c r="A59" s="37"/>
      <c r="B59" s="1550"/>
      <c r="C59" s="125" t="s">
        <v>263</v>
      </c>
      <c r="D59" s="158">
        <v>265</v>
      </c>
      <c r="E59" s="158">
        <v>71</v>
      </c>
      <c r="F59" s="158">
        <v>18719</v>
      </c>
      <c r="G59" s="158">
        <v>17636</v>
      </c>
      <c r="H59" s="157">
        <v>3063</v>
      </c>
      <c r="I59" s="1743"/>
      <c r="J59" s="157">
        <v>7329</v>
      </c>
      <c r="K59" s="158">
        <v>3053</v>
      </c>
      <c r="L59" s="158">
        <v>1952</v>
      </c>
      <c r="M59" s="158">
        <v>107</v>
      </c>
      <c r="N59" s="158">
        <v>13</v>
      </c>
      <c r="O59" s="475">
        <v>818</v>
      </c>
    </row>
    <row r="60" spans="1:15" ht="15" customHeight="1" x14ac:dyDescent="0.15">
      <c r="A60" s="37"/>
      <c r="B60" s="1550"/>
      <c r="C60" s="235" t="s">
        <v>188</v>
      </c>
      <c r="D60" s="1167">
        <v>265</v>
      </c>
      <c r="E60" s="158">
        <v>6</v>
      </c>
      <c r="F60" s="322">
        <v>1609</v>
      </c>
      <c r="G60" s="322">
        <v>1353</v>
      </c>
      <c r="H60" s="1748" t="s">
        <v>1098</v>
      </c>
      <c r="I60" s="1743"/>
      <c r="J60" s="157">
        <v>327</v>
      </c>
      <c r="K60" s="322">
        <v>211</v>
      </c>
      <c r="L60" s="322">
        <v>1026</v>
      </c>
      <c r="M60" s="322">
        <v>63</v>
      </c>
      <c r="N60" s="322">
        <v>1</v>
      </c>
      <c r="O60" s="476">
        <v>176</v>
      </c>
    </row>
    <row r="61" spans="1:15" ht="15" customHeight="1" x14ac:dyDescent="0.15">
      <c r="A61" s="37"/>
      <c r="B61" s="1550"/>
      <c r="C61" s="235" t="s">
        <v>494</v>
      </c>
      <c r="D61" s="1167">
        <v>242</v>
      </c>
      <c r="E61" s="322">
        <v>9</v>
      </c>
      <c r="F61" s="322">
        <v>2144</v>
      </c>
      <c r="G61" s="322">
        <v>2100</v>
      </c>
      <c r="H61" s="1744"/>
      <c r="I61" s="1744"/>
      <c r="J61" s="400">
        <v>1310</v>
      </c>
      <c r="K61" s="322">
        <v>67</v>
      </c>
      <c r="L61" s="322">
        <v>630</v>
      </c>
      <c r="M61" s="322">
        <v>32</v>
      </c>
      <c r="N61" s="322">
        <v>0</v>
      </c>
      <c r="O61" s="476">
        <v>1</v>
      </c>
    </row>
    <row r="62" spans="1:15" s="29" customFormat="1" ht="15" customHeight="1" x14ac:dyDescent="0.15">
      <c r="A62" s="37"/>
      <c r="B62" s="1551"/>
      <c r="C62" s="184" t="s">
        <v>215</v>
      </c>
      <c r="D62" s="61">
        <v>257</v>
      </c>
      <c r="E62" s="62">
        <v>271</v>
      </c>
      <c r="F62" s="62">
        <v>69579</v>
      </c>
      <c r="G62" s="62">
        <v>64246</v>
      </c>
      <c r="H62" s="62">
        <v>3063</v>
      </c>
      <c r="I62" s="62">
        <v>0</v>
      </c>
      <c r="J62" s="62">
        <v>24599</v>
      </c>
      <c r="K62" s="62">
        <v>13416</v>
      </c>
      <c r="L62" s="62">
        <v>8386</v>
      </c>
      <c r="M62" s="62">
        <v>464</v>
      </c>
      <c r="N62" s="62">
        <v>202</v>
      </c>
      <c r="O62" s="468">
        <v>3471</v>
      </c>
    </row>
    <row r="63" spans="1:15" s="29" customFormat="1" ht="15" customHeight="1" x14ac:dyDescent="0.15">
      <c r="A63" s="37"/>
      <c r="B63" s="1625" t="s">
        <v>230</v>
      </c>
      <c r="C63" s="122" t="s">
        <v>8</v>
      </c>
      <c r="D63" s="154">
        <v>274</v>
      </c>
      <c r="E63" s="154">
        <v>329</v>
      </c>
      <c r="F63" s="154">
        <v>90265</v>
      </c>
      <c r="G63" s="154">
        <v>82329</v>
      </c>
      <c r="H63" s="1760">
        <v>0</v>
      </c>
      <c r="I63" s="1760">
        <v>0</v>
      </c>
      <c r="J63" s="257">
        <v>42709</v>
      </c>
      <c r="K63" s="154">
        <v>12250</v>
      </c>
      <c r="L63" s="154">
        <v>866</v>
      </c>
      <c r="M63" s="154">
        <v>270</v>
      </c>
      <c r="N63" s="154">
        <v>723</v>
      </c>
      <c r="O63" s="480">
        <v>32</v>
      </c>
    </row>
    <row r="64" spans="1:15" ht="15" customHeight="1" x14ac:dyDescent="0.15">
      <c r="A64" s="37"/>
      <c r="B64" s="1579"/>
      <c r="C64" s="123" t="s">
        <v>231</v>
      </c>
      <c r="D64" s="155">
        <v>276</v>
      </c>
      <c r="E64" s="155">
        <v>194</v>
      </c>
      <c r="F64" s="155">
        <v>53463</v>
      </c>
      <c r="G64" s="155">
        <v>51464</v>
      </c>
      <c r="H64" s="1761"/>
      <c r="I64" s="1761"/>
      <c r="J64" s="160">
        <v>32437</v>
      </c>
      <c r="K64" s="155">
        <v>1703</v>
      </c>
      <c r="L64" s="155">
        <v>333</v>
      </c>
      <c r="M64" s="323" t="s">
        <v>87</v>
      </c>
      <c r="N64" s="155">
        <v>129</v>
      </c>
      <c r="O64" s="479">
        <v>42</v>
      </c>
    </row>
    <row r="65" spans="1:15" ht="15" customHeight="1" x14ac:dyDescent="0.15">
      <c r="A65" s="37"/>
      <c r="B65" s="1579"/>
      <c r="C65" s="232" t="s">
        <v>204</v>
      </c>
      <c r="D65" s="320">
        <v>278</v>
      </c>
      <c r="E65" s="320">
        <v>63</v>
      </c>
      <c r="F65" s="320">
        <v>17582</v>
      </c>
      <c r="G65" s="320">
        <v>16176</v>
      </c>
      <c r="H65" s="1750"/>
      <c r="I65" s="1750"/>
      <c r="J65" s="348">
        <v>6678</v>
      </c>
      <c r="K65" s="320">
        <v>1781</v>
      </c>
      <c r="L65" s="320">
        <v>355</v>
      </c>
      <c r="M65" s="323" t="s">
        <v>567</v>
      </c>
      <c r="N65" s="320">
        <v>0</v>
      </c>
      <c r="O65" s="486">
        <v>47</v>
      </c>
    </row>
    <row r="66" spans="1:15" s="29" customFormat="1" ht="15" customHeight="1" x14ac:dyDescent="0.15">
      <c r="A66" s="37"/>
      <c r="B66" s="1626"/>
      <c r="C66" s="195" t="s">
        <v>215</v>
      </c>
      <c r="D66" s="63">
        <v>276</v>
      </c>
      <c r="E66" s="64">
        <v>584</v>
      </c>
      <c r="F66" s="64">
        <v>161310</v>
      </c>
      <c r="G66" s="64">
        <v>149969</v>
      </c>
      <c r="H66" s="64">
        <v>0</v>
      </c>
      <c r="I66" s="64">
        <v>0</v>
      </c>
      <c r="J66" s="64">
        <v>81824</v>
      </c>
      <c r="K66" s="64">
        <v>15734</v>
      </c>
      <c r="L66" s="64">
        <v>1554</v>
      </c>
      <c r="M66" s="64">
        <v>270</v>
      </c>
      <c r="N66" s="64">
        <v>852</v>
      </c>
      <c r="O66" s="472">
        <v>121</v>
      </c>
    </row>
    <row r="67" spans="1:15" ht="15" customHeight="1" x14ac:dyDescent="0.15">
      <c r="A67" s="37"/>
      <c r="B67" s="1549" t="s">
        <v>54</v>
      </c>
      <c r="C67" s="124" t="s">
        <v>259</v>
      </c>
      <c r="D67" s="162">
        <v>285</v>
      </c>
      <c r="E67" s="156">
        <v>173</v>
      </c>
      <c r="F67" s="162">
        <v>49348</v>
      </c>
      <c r="G67" s="162">
        <v>40412</v>
      </c>
      <c r="H67" s="1742">
        <v>0</v>
      </c>
      <c r="I67" s="1742">
        <v>0</v>
      </c>
      <c r="J67" s="263">
        <v>14332</v>
      </c>
      <c r="K67" s="162">
        <v>7238</v>
      </c>
      <c r="L67" s="162">
        <v>930</v>
      </c>
      <c r="M67" s="162">
        <v>570</v>
      </c>
      <c r="N67" s="162">
        <v>725</v>
      </c>
      <c r="O67" s="474">
        <v>1096</v>
      </c>
    </row>
    <row r="68" spans="1:15" ht="15" customHeight="1" x14ac:dyDescent="0.15">
      <c r="A68" s="37"/>
      <c r="B68" s="1550"/>
      <c r="C68" s="235" t="s">
        <v>258</v>
      </c>
      <c r="D68" s="1167">
        <v>287</v>
      </c>
      <c r="E68" s="321">
        <v>66</v>
      </c>
      <c r="F68" s="322">
        <v>19033</v>
      </c>
      <c r="G68" s="322">
        <v>16769</v>
      </c>
      <c r="H68" s="1744"/>
      <c r="I68" s="1744"/>
      <c r="J68" s="401">
        <v>6513</v>
      </c>
      <c r="K68" s="322">
        <v>1554</v>
      </c>
      <c r="L68" s="322">
        <v>355</v>
      </c>
      <c r="M68" s="322" t="s">
        <v>567</v>
      </c>
      <c r="N68" s="322">
        <v>158</v>
      </c>
      <c r="O68" s="476">
        <v>46</v>
      </c>
    </row>
    <row r="69" spans="1:15" s="29" customFormat="1" ht="15" customHeight="1" x14ac:dyDescent="0.15">
      <c r="A69" s="37"/>
      <c r="B69" s="1551"/>
      <c r="C69" s="184" t="s">
        <v>215</v>
      </c>
      <c r="D69" s="61">
        <v>286</v>
      </c>
      <c r="E69" s="62">
        <v>239</v>
      </c>
      <c r="F69" s="62">
        <v>68381</v>
      </c>
      <c r="G69" s="62">
        <v>57181</v>
      </c>
      <c r="H69" s="62">
        <v>0</v>
      </c>
      <c r="I69" s="62">
        <v>0</v>
      </c>
      <c r="J69" s="62">
        <v>20845</v>
      </c>
      <c r="K69" s="62">
        <v>8792</v>
      </c>
      <c r="L69" s="62">
        <v>1285</v>
      </c>
      <c r="M69" s="62">
        <v>570</v>
      </c>
      <c r="N69" s="62">
        <v>883</v>
      </c>
      <c r="O69" s="468">
        <v>1142</v>
      </c>
    </row>
    <row r="70" spans="1:15" ht="15" customHeight="1" x14ac:dyDescent="0.15">
      <c r="A70" s="37"/>
      <c r="B70" s="229" t="s">
        <v>55</v>
      </c>
      <c r="C70" s="40" t="s">
        <v>261</v>
      </c>
      <c r="D70" s="63">
        <v>288</v>
      </c>
      <c r="E70" s="64">
        <v>453</v>
      </c>
      <c r="F70" s="63">
        <v>130350</v>
      </c>
      <c r="G70" s="63">
        <v>67248</v>
      </c>
      <c r="H70" s="63">
        <v>0</v>
      </c>
      <c r="I70" s="63">
        <v>0</v>
      </c>
      <c r="J70" s="63">
        <v>23969</v>
      </c>
      <c r="K70" s="63">
        <v>10846</v>
      </c>
      <c r="L70" s="63">
        <v>1541</v>
      </c>
      <c r="M70" s="63">
        <v>376</v>
      </c>
      <c r="N70" s="63">
        <v>594</v>
      </c>
      <c r="O70" s="464">
        <v>414</v>
      </c>
    </row>
    <row r="71" spans="1:15" ht="15" customHeight="1" x14ac:dyDescent="0.15">
      <c r="A71" s="37"/>
      <c r="B71" s="241" t="s">
        <v>56</v>
      </c>
      <c r="C71" s="3" t="s">
        <v>9</v>
      </c>
      <c r="D71" s="61">
        <v>276</v>
      </c>
      <c r="E71" s="62">
        <v>209</v>
      </c>
      <c r="F71" s="61">
        <v>57718</v>
      </c>
      <c r="G71" s="61">
        <v>44365</v>
      </c>
      <c r="H71" s="61">
        <v>0</v>
      </c>
      <c r="I71" s="61">
        <v>0</v>
      </c>
      <c r="J71" s="61">
        <v>24006</v>
      </c>
      <c r="K71" s="61">
        <v>3137</v>
      </c>
      <c r="L71" s="61">
        <v>275</v>
      </c>
      <c r="M71" s="61">
        <v>355</v>
      </c>
      <c r="N71" s="61">
        <v>372</v>
      </c>
      <c r="O71" s="473">
        <v>1706</v>
      </c>
    </row>
    <row r="72" spans="1:15" ht="15" customHeight="1" x14ac:dyDescent="0.15">
      <c r="A72" s="37"/>
      <c r="B72" s="229" t="s">
        <v>57</v>
      </c>
      <c r="C72" s="40" t="s">
        <v>224</v>
      </c>
      <c r="D72" s="63">
        <v>302</v>
      </c>
      <c r="E72" s="64">
        <v>297</v>
      </c>
      <c r="F72" s="63">
        <v>89810</v>
      </c>
      <c r="G72" s="63">
        <v>80394</v>
      </c>
      <c r="H72" s="63">
        <v>0</v>
      </c>
      <c r="I72" s="355">
        <v>0</v>
      </c>
      <c r="J72" s="355">
        <v>46863</v>
      </c>
      <c r="K72" s="63">
        <v>4456</v>
      </c>
      <c r="L72" s="63">
        <v>1035</v>
      </c>
      <c r="M72" s="63">
        <v>245</v>
      </c>
      <c r="N72" s="63">
        <v>922</v>
      </c>
      <c r="O72" s="464">
        <v>132</v>
      </c>
    </row>
    <row r="73" spans="1:15" ht="15" customHeight="1" x14ac:dyDescent="0.15">
      <c r="A73" s="37"/>
      <c r="B73" s="241" t="s">
        <v>58</v>
      </c>
      <c r="C73" s="3" t="s">
        <v>227</v>
      </c>
      <c r="D73" s="61">
        <v>289</v>
      </c>
      <c r="E73" s="62">
        <v>342</v>
      </c>
      <c r="F73" s="61">
        <v>98874</v>
      </c>
      <c r="G73" s="61">
        <v>61688</v>
      </c>
      <c r="H73" s="61">
        <v>0</v>
      </c>
      <c r="I73" s="61">
        <v>0</v>
      </c>
      <c r="J73" s="61">
        <v>37534</v>
      </c>
      <c r="K73" s="61">
        <v>5996</v>
      </c>
      <c r="L73" s="61">
        <v>645</v>
      </c>
      <c r="M73" s="61">
        <v>414</v>
      </c>
      <c r="N73" s="61">
        <v>390</v>
      </c>
      <c r="O73" s="473">
        <v>2382</v>
      </c>
    </row>
    <row r="74" spans="1:15" ht="15" customHeight="1" x14ac:dyDescent="0.15">
      <c r="A74" s="37"/>
      <c r="B74" s="229" t="s">
        <v>59</v>
      </c>
      <c r="C74" s="40" t="s">
        <v>225</v>
      </c>
      <c r="D74" s="63">
        <v>285</v>
      </c>
      <c r="E74" s="64">
        <v>260</v>
      </c>
      <c r="F74" s="63">
        <v>74027</v>
      </c>
      <c r="G74" s="63">
        <v>48756</v>
      </c>
      <c r="H74" s="63">
        <v>0</v>
      </c>
      <c r="I74" s="355">
        <v>0</v>
      </c>
      <c r="J74" s="355">
        <v>24256</v>
      </c>
      <c r="K74" s="63">
        <v>4549</v>
      </c>
      <c r="L74" s="63">
        <v>949</v>
      </c>
      <c r="M74" s="63">
        <v>380</v>
      </c>
      <c r="N74" s="63">
        <v>582</v>
      </c>
      <c r="O74" s="464">
        <v>1436</v>
      </c>
    </row>
    <row r="75" spans="1:15" ht="15" customHeight="1" x14ac:dyDescent="0.15">
      <c r="A75" s="37"/>
      <c r="B75" s="241" t="s">
        <v>60</v>
      </c>
      <c r="C75" s="3" t="s">
        <v>262</v>
      </c>
      <c r="D75" s="61">
        <v>289</v>
      </c>
      <c r="E75" s="62">
        <v>98</v>
      </c>
      <c r="F75" s="61">
        <v>28313</v>
      </c>
      <c r="G75" s="61">
        <v>21577</v>
      </c>
      <c r="H75" s="61">
        <v>0</v>
      </c>
      <c r="I75" s="61">
        <v>0</v>
      </c>
      <c r="J75" s="61">
        <v>10007</v>
      </c>
      <c r="K75" s="61">
        <v>2131</v>
      </c>
      <c r="L75" s="61">
        <v>493</v>
      </c>
      <c r="M75" s="61">
        <v>285</v>
      </c>
      <c r="N75" s="61">
        <v>118</v>
      </c>
      <c r="O75" s="473">
        <v>423</v>
      </c>
    </row>
    <row r="76" spans="1:15" ht="15" customHeight="1" x14ac:dyDescent="0.15">
      <c r="A76" s="668"/>
      <c r="B76" s="673" t="s">
        <v>522</v>
      </c>
      <c r="C76" s="674" t="s">
        <v>515</v>
      </c>
      <c r="D76" s="63">
        <v>329</v>
      </c>
      <c r="E76" s="64">
        <v>55</v>
      </c>
      <c r="F76" s="63">
        <v>18165</v>
      </c>
      <c r="G76" s="63">
        <v>12515</v>
      </c>
      <c r="H76" s="63">
        <v>0</v>
      </c>
      <c r="I76" s="355">
        <v>3203</v>
      </c>
      <c r="J76" s="355">
        <v>9149</v>
      </c>
      <c r="K76" s="63">
        <v>142</v>
      </c>
      <c r="L76" s="63">
        <v>0</v>
      </c>
      <c r="M76" s="63">
        <v>0</v>
      </c>
      <c r="N76" s="63">
        <v>0</v>
      </c>
      <c r="O76" s="464">
        <v>0</v>
      </c>
    </row>
    <row r="77" spans="1:15" ht="15" customHeight="1" x14ac:dyDescent="0.15">
      <c r="A77" s="37"/>
      <c r="B77" s="669" t="s">
        <v>61</v>
      </c>
      <c r="C77" s="675" t="s">
        <v>218</v>
      </c>
      <c r="D77" s="61">
        <v>305</v>
      </c>
      <c r="E77" s="62">
        <v>150</v>
      </c>
      <c r="F77" s="61">
        <v>45900</v>
      </c>
      <c r="G77" s="61">
        <v>25062</v>
      </c>
      <c r="H77" s="61">
        <v>0</v>
      </c>
      <c r="I77" s="61">
        <v>0</v>
      </c>
      <c r="J77" s="61">
        <v>11737</v>
      </c>
      <c r="K77" s="61">
        <v>2429</v>
      </c>
      <c r="L77" s="61">
        <v>1126</v>
      </c>
      <c r="M77" s="61">
        <v>331</v>
      </c>
      <c r="N77" s="61">
        <v>67</v>
      </c>
      <c r="O77" s="473">
        <v>860</v>
      </c>
    </row>
    <row r="78" spans="1:15" ht="15" customHeight="1" x14ac:dyDescent="0.15">
      <c r="A78" s="37"/>
      <c r="B78" s="1720" t="s">
        <v>62</v>
      </c>
      <c r="C78" s="607" t="s">
        <v>51</v>
      </c>
      <c r="D78" s="699">
        <v>237</v>
      </c>
      <c r="E78" s="700">
        <v>60</v>
      </c>
      <c r="F78" s="699">
        <v>14155</v>
      </c>
      <c r="G78" s="699">
        <v>12001</v>
      </c>
      <c r="H78" s="1768">
        <v>0</v>
      </c>
      <c r="I78" s="1768">
        <v>0</v>
      </c>
      <c r="J78" s="701">
        <v>6455</v>
      </c>
      <c r="K78" s="699">
        <v>1144</v>
      </c>
      <c r="L78" s="699">
        <v>395</v>
      </c>
      <c r="M78" s="699">
        <v>60</v>
      </c>
      <c r="N78" s="699">
        <v>6</v>
      </c>
      <c r="O78" s="702">
        <v>13</v>
      </c>
    </row>
    <row r="79" spans="1:15" ht="15" customHeight="1" x14ac:dyDescent="0.15">
      <c r="A79" s="37"/>
      <c r="B79" s="1721"/>
      <c r="C79" s="610" t="s">
        <v>264</v>
      </c>
      <c r="D79" s="703">
        <v>277</v>
      </c>
      <c r="E79" s="704">
        <v>80</v>
      </c>
      <c r="F79" s="703">
        <v>22172</v>
      </c>
      <c r="G79" s="703">
        <v>15336</v>
      </c>
      <c r="H79" s="1769"/>
      <c r="I79" s="1769"/>
      <c r="J79" s="704">
        <v>9661</v>
      </c>
      <c r="K79" s="703">
        <v>2167</v>
      </c>
      <c r="L79" s="703">
        <v>1357</v>
      </c>
      <c r="M79" s="703">
        <v>189</v>
      </c>
      <c r="N79" s="703">
        <v>11</v>
      </c>
      <c r="O79" s="705">
        <v>29</v>
      </c>
    </row>
    <row r="80" spans="1:15" ht="15" customHeight="1" x14ac:dyDescent="0.15">
      <c r="A80" s="37"/>
      <c r="B80" s="1721"/>
      <c r="C80" s="611" t="s">
        <v>219</v>
      </c>
      <c r="D80" s="706">
        <v>277</v>
      </c>
      <c r="E80" s="706">
        <v>73</v>
      </c>
      <c r="F80" s="706">
        <v>20270</v>
      </c>
      <c r="G80" s="706">
        <v>15442</v>
      </c>
      <c r="H80" s="1770"/>
      <c r="I80" s="1770"/>
      <c r="J80" s="707">
        <v>8644</v>
      </c>
      <c r="K80" s="706">
        <v>915</v>
      </c>
      <c r="L80" s="706">
        <v>336</v>
      </c>
      <c r="M80" s="706">
        <v>77</v>
      </c>
      <c r="N80" s="706">
        <v>138</v>
      </c>
      <c r="O80" s="708">
        <v>63</v>
      </c>
    </row>
    <row r="81" spans="1:15" s="29" customFormat="1" ht="15" customHeight="1" x14ac:dyDescent="0.15">
      <c r="A81" s="37"/>
      <c r="B81" s="1722"/>
      <c r="C81" s="612" t="s">
        <v>215</v>
      </c>
      <c r="D81" s="1170">
        <v>263.66666666666669</v>
      </c>
      <c r="E81" s="709">
        <v>215</v>
      </c>
      <c r="F81" s="709">
        <v>56597</v>
      </c>
      <c r="G81" s="709">
        <v>42779</v>
      </c>
      <c r="H81" s="709">
        <v>0</v>
      </c>
      <c r="I81" s="709">
        <v>0</v>
      </c>
      <c r="J81" s="709">
        <v>24760</v>
      </c>
      <c r="K81" s="709">
        <v>4226</v>
      </c>
      <c r="L81" s="709">
        <v>2088</v>
      </c>
      <c r="M81" s="709">
        <v>326</v>
      </c>
      <c r="N81" s="709">
        <v>155</v>
      </c>
      <c r="O81" s="710">
        <v>105</v>
      </c>
    </row>
    <row r="82" spans="1:15" s="29" customFormat="1" ht="15" customHeight="1" x14ac:dyDescent="0.15">
      <c r="A82" s="37"/>
      <c r="B82" s="1735" t="s">
        <v>93</v>
      </c>
      <c r="C82" s="615" t="s">
        <v>149</v>
      </c>
      <c r="D82" s="162">
        <v>279</v>
      </c>
      <c r="E82" s="162">
        <v>86</v>
      </c>
      <c r="F82" s="162">
        <v>24002</v>
      </c>
      <c r="G82" s="162">
        <v>23203</v>
      </c>
      <c r="H82" s="263">
        <v>526</v>
      </c>
      <c r="I82" s="1742" t="s">
        <v>1098</v>
      </c>
      <c r="J82" s="263">
        <v>11432</v>
      </c>
      <c r="K82" s="162">
        <v>2773</v>
      </c>
      <c r="L82" s="162">
        <v>857</v>
      </c>
      <c r="M82" s="162">
        <v>417</v>
      </c>
      <c r="N82" s="162">
        <v>124</v>
      </c>
      <c r="O82" s="474">
        <v>23</v>
      </c>
    </row>
    <row r="83" spans="1:15" s="29" customFormat="1" ht="15" customHeight="1" x14ac:dyDescent="0.15">
      <c r="A83" s="37"/>
      <c r="B83" s="1736"/>
      <c r="C83" s="616" t="s">
        <v>150</v>
      </c>
      <c r="D83" s="1167">
        <v>279</v>
      </c>
      <c r="E83" s="676">
        <v>69</v>
      </c>
      <c r="F83" s="676">
        <v>19274</v>
      </c>
      <c r="G83" s="676">
        <v>18450</v>
      </c>
      <c r="H83" s="401">
        <v>0</v>
      </c>
      <c r="I83" s="1744"/>
      <c r="J83" s="401">
        <v>7625</v>
      </c>
      <c r="K83" s="676">
        <v>579</v>
      </c>
      <c r="L83" s="676">
        <v>202</v>
      </c>
      <c r="M83" s="1188" t="s">
        <v>567</v>
      </c>
      <c r="N83" s="676">
        <v>79</v>
      </c>
      <c r="O83" s="476">
        <v>31</v>
      </c>
    </row>
    <row r="84" spans="1:15" s="29" customFormat="1" ht="15" customHeight="1" x14ac:dyDescent="0.15">
      <c r="A84" s="37"/>
      <c r="B84" s="1737"/>
      <c r="C84" s="617" t="s">
        <v>215</v>
      </c>
      <c r="D84" s="61">
        <v>279</v>
      </c>
      <c r="E84" s="62">
        <v>155</v>
      </c>
      <c r="F84" s="62">
        <v>43276</v>
      </c>
      <c r="G84" s="62">
        <v>41653</v>
      </c>
      <c r="H84" s="62">
        <v>526</v>
      </c>
      <c r="I84" s="62">
        <v>0</v>
      </c>
      <c r="J84" s="62">
        <v>19057</v>
      </c>
      <c r="K84" s="62">
        <v>3352</v>
      </c>
      <c r="L84" s="62">
        <v>1059</v>
      </c>
      <c r="M84" s="62">
        <v>417</v>
      </c>
      <c r="N84" s="62">
        <v>203</v>
      </c>
      <c r="O84" s="468">
        <v>54</v>
      </c>
    </row>
    <row r="85" spans="1:15" s="29" customFormat="1" ht="15" customHeight="1" x14ac:dyDescent="0.15">
      <c r="A85" s="37"/>
      <c r="B85" s="1733" t="s">
        <v>524</v>
      </c>
      <c r="C85" s="1734"/>
      <c r="D85" s="1170">
        <v>294.51053113553115</v>
      </c>
      <c r="E85" s="709">
        <v>34039</v>
      </c>
      <c r="F85" s="709">
        <v>10024814</v>
      </c>
      <c r="G85" s="709">
        <v>5434988</v>
      </c>
      <c r="H85" s="709">
        <v>173805</v>
      </c>
      <c r="I85" s="709">
        <v>968426</v>
      </c>
      <c r="J85" s="709">
        <v>3645014</v>
      </c>
      <c r="K85" s="709">
        <v>2096512</v>
      </c>
      <c r="L85" s="709">
        <v>55032</v>
      </c>
      <c r="M85" s="709">
        <v>16763</v>
      </c>
      <c r="N85" s="709">
        <v>52964</v>
      </c>
      <c r="O85" s="710">
        <v>64227</v>
      </c>
    </row>
    <row r="86" spans="1:15" s="29" customFormat="1" ht="15" customHeight="1" x14ac:dyDescent="0.15">
      <c r="A86" s="37"/>
      <c r="B86" s="1731" t="s">
        <v>525</v>
      </c>
      <c r="C86" s="1732"/>
      <c r="D86" s="61">
        <v>299.7552655677656</v>
      </c>
      <c r="E86" s="62">
        <v>37416</v>
      </c>
      <c r="F86" s="62">
        <v>11215729</v>
      </c>
      <c r="G86" s="62">
        <v>5434988</v>
      </c>
      <c r="H86" s="62">
        <v>173805</v>
      </c>
      <c r="I86" s="62">
        <v>968426</v>
      </c>
      <c r="J86" s="62">
        <v>4009226</v>
      </c>
      <c r="K86" s="62">
        <v>2345080</v>
      </c>
      <c r="L86" s="62">
        <v>56276</v>
      </c>
      <c r="M86" s="62">
        <v>46516</v>
      </c>
      <c r="N86" s="62">
        <v>121100</v>
      </c>
      <c r="O86" s="468">
        <v>135132</v>
      </c>
    </row>
    <row r="87" spans="1:15" ht="15" customHeight="1" x14ac:dyDescent="0.15">
      <c r="A87" s="37"/>
      <c r="B87" s="621" t="s">
        <v>31</v>
      </c>
      <c r="C87" s="622" t="s">
        <v>4</v>
      </c>
      <c r="D87" s="711">
        <v>256</v>
      </c>
      <c r="E87" s="712">
        <v>74</v>
      </c>
      <c r="F87" s="711">
        <v>18908</v>
      </c>
      <c r="G87" s="711" t="s">
        <v>87</v>
      </c>
      <c r="H87" s="711">
        <v>0</v>
      </c>
      <c r="I87" s="711">
        <v>0</v>
      </c>
      <c r="J87" s="711">
        <v>8618</v>
      </c>
      <c r="K87" s="711">
        <v>401</v>
      </c>
      <c r="L87" s="711">
        <v>102</v>
      </c>
      <c r="M87" s="711">
        <v>240</v>
      </c>
      <c r="N87" s="711" t="s">
        <v>87</v>
      </c>
      <c r="O87" s="708">
        <v>368</v>
      </c>
    </row>
    <row r="88" spans="1:15" ht="15" customHeight="1" thickBot="1" x14ac:dyDescent="0.2">
      <c r="A88" s="37"/>
      <c r="B88" s="565" t="s">
        <v>31</v>
      </c>
      <c r="C88" s="337" t="s">
        <v>5</v>
      </c>
      <c r="D88" s="713">
        <v>44</v>
      </c>
      <c r="E88" s="713" t="s">
        <v>87</v>
      </c>
      <c r="F88" s="713">
        <v>0</v>
      </c>
      <c r="G88" s="713">
        <v>0</v>
      </c>
      <c r="H88" s="713">
        <v>0</v>
      </c>
      <c r="I88" s="713">
        <v>0</v>
      </c>
      <c r="J88" s="713">
        <v>0</v>
      </c>
      <c r="K88" s="713">
        <v>0</v>
      </c>
      <c r="L88" s="713">
        <v>0</v>
      </c>
      <c r="M88" s="713">
        <v>0</v>
      </c>
      <c r="N88" s="713">
        <v>0</v>
      </c>
      <c r="O88" s="714">
        <v>0</v>
      </c>
    </row>
    <row r="89" spans="1:15" x14ac:dyDescent="0.15">
      <c r="B89" s="5" t="s">
        <v>513</v>
      </c>
      <c r="F89" s="31"/>
    </row>
    <row r="91" spans="1:15" s="23" customFormat="1" x14ac:dyDescent="0.15">
      <c r="A91" s="5"/>
      <c r="B91" s="5"/>
      <c r="D91" s="1172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34"/>
    </row>
  </sheetData>
  <mergeCells count="60">
    <mergeCell ref="I56:I61"/>
    <mergeCell ref="I67:I68"/>
    <mergeCell ref="H67:H68"/>
    <mergeCell ref="I82:I83"/>
    <mergeCell ref="I78:I80"/>
    <mergeCell ref="H78:H80"/>
    <mergeCell ref="H60:H61"/>
    <mergeCell ref="H56:H58"/>
    <mergeCell ref="I63:I65"/>
    <mergeCell ref="H63:H65"/>
    <mergeCell ref="M44:M46"/>
    <mergeCell ref="M49:M54"/>
    <mergeCell ref="H49:H54"/>
    <mergeCell ref="M36:M37"/>
    <mergeCell ref="L36:L37"/>
    <mergeCell ref="I35:I37"/>
    <mergeCell ref="I39:I41"/>
    <mergeCell ref="I43:I46"/>
    <mergeCell ref="I48:I54"/>
    <mergeCell ref="H43:H46"/>
    <mergeCell ref="F1:J1"/>
    <mergeCell ref="H29:H30"/>
    <mergeCell ref="L1:M1"/>
    <mergeCell ref="K1:K2"/>
    <mergeCell ref="I15:I19"/>
    <mergeCell ref="G4:G12"/>
    <mergeCell ref="I5:I12"/>
    <mergeCell ref="H5:H12"/>
    <mergeCell ref="I21:I24"/>
    <mergeCell ref="M15:M19"/>
    <mergeCell ref="M22:M24"/>
    <mergeCell ref="L22:L24"/>
    <mergeCell ref="H22:H24"/>
    <mergeCell ref="A1:A2"/>
    <mergeCell ref="B1:B2"/>
    <mergeCell ref="C1:C2"/>
    <mergeCell ref="B4:B13"/>
    <mergeCell ref="B14:B20"/>
    <mergeCell ref="O40:O41"/>
    <mergeCell ref="M40:M41"/>
    <mergeCell ref="L40:L41"/>
    <mergeCell ref="G28:G30"/>
    <mergeCell ref="M5:M12"/>
    <mergeCell ref="H36:H37"/>
    <mergeCell ref="H40:H41"/>
    <mergeCell ref="I28:I30"/>
    <mergeCell ref="H15:H19"/>
    <mergeCell ref="B21:B25"/>
    <mergeCell ref="B78:B81"/>
    <mergeCell ref="B56:B62"/>
    <mergeCell ref="B28:B31"/>
    <mergeCell ref="B43:B47"/>
    <mergeCell ref="B86:C86"/>
    <mergeCell ref="B67:B69"/>
    <mergeCell ref="B48:B55"/>
    <mergeCell ref="B35:B38"/>
    <mergeCell ref="B85:C85"/>
    <mergeCell ref="B82:B84"/>
    <mergeCell ref="B63:B66"/>
    <mergeCell ref="B39:B42"/>
  </mergeCells>
  <phoneticPr fontId="2"/>
  <printOptions horizontalCentered="1" verticalCentered="1"/>
  <pageMargins left="0.23622047244094491" right="0.23622047244094491" top="0.74803149606299213" bottom="0.74803149606299213" header="0.19685039370078741" footer="0"/>
  <pageSetup paperSize="9" scale="61" orientation="portrait" r:id="rId1"/>
  <headerFooter alignWithMargins="0">
    <oddHeader>&amp;C&amp;"ＭＳ Ｐゴシック,太字"&amp;16&amp;A&amp;R&amp;9
公共図書館調査（２０２４年度）</oddHeader>
    <oddFooter>&amp;C--6--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1"/>
    <pageSetUpPr fitToPage="1"/>
  </sheetPr>
  <dimension ref="A1:V94"/>
  <sheetViews>
    <sheetView zoomScale="85" zoomScaleNormal="85" zoomScaleSheetLayoutView="100" workbookViewId="0">
      <selection activeCell="B3" sqref="B3"/>
    </sheetView>
  </sheetViews>
  <sheetFormatPr defaultRowHeight="13.5" x14ac:dyDescent="0.15"/>
  <cols>
    <col min="1" max="1" width="4.25" style="5" customWidth="1"/>
    <col min="2" max="2" width="13.25" style="5" customWidth="1"/>
    <col min="3" max="3" width="9.75" style="10" customWidth="1"/>
    <col min="4" max="4" width="14.625" style="25" customWidth="1"/>
    <col min="5" max="5" width="9.5" style="36" customWidth="1"/>
    <col min="6" max="6" width="14.625" style="25" customWidth="1"/>
    <col min="7" max="7" width="11" style="5" customWidth="1"/>
    <col min="8" max="8" width="10" style="5" customWidth="1"/>
    <col min="9" max="9" width="11" style="25" customWidth="1"/>
    <col min="10" max="10" width="11.625" style="5" customWidth="1"/>
    <col min="11" max="11" width="12.875" style="5" customWidth="1"/>
    <col min="12" max="14" width="0" style="5" hidden="1" customWidth="1"/>
    <col min="15" max="15" width="8.25" style="5" hidden="1" customWidth="1"/>
    <col min="16" max="18" width="0" style="5" hidden="1" customWidth="1"/>
    <col min="19" max="19" width="11" style="5" hidden="1" customWidth="1"/>
    <col min="20" max="22" width="0" style="5" hidden="1" customWidth="1"/>
    <col min="23" max="16384" width="9" style="5"/>
  </cols>
  <sheetData>
    <row r="1" spans="1:22" s="35" customFormat="1" ht="24.95" customHeight="1" x14ac:dyDescent="0.15">
      <c r="A1" s="1751" t="s">
        <v>26</v>
      </c>
      <c r="B1" s="1613" t="s">
        <v>137</v>
      </c>
      <c r="C1" s="1813" t="s">
        <v>222</v>
      </c>
      <c r="D1" s="1753" t="s">
        <v>156</v>
      </c>
      <c r="E1" s="1754"/>
      <c r="F1" s="1755"/>
      <c r="G1" s="1184" t="s">
        <v>159</v>
      </c>
      <c r="H1" s="1184" t="s">
        <v>86</v>
      </c>
      <c r="I1" s="1183" t="s">
        <v>160</v>
      </c>
      <c r="J1" s="1184" t="s">
        <v>212</v>
      </c>
      <c r="K1" s="1815" t="s">
        <v>161</v>
      </c>
      <c r="N1" s="35" t="s">
        <v>94</v>
      </c>
      <c r="O1" s="35" t="s">
        <v>95</v>
      </c>
      <c r="S1" s="719" t="s">
        <v>563</v>
      </c>
    </row>
    <row r="2" spans="1:22" s="35" customFormat="1" ht="24.95" customHeight="1" thickBot="1" x14ac:dyDescent="0.2">
      <c r="A2" s="1752"/>
      <c r="B2" s="1615"/>
      <c r="C2" s="1814"/>
      <c r="D2" s="221" t="s">
        <v>157</v>
      </c>
      <c r="E2" s="421" t="s">
        <v>158</v>
      </c>
      <c r="F2" s="221" t="s">
        <v>511</v>
      </c>
      <c r="G2" s="1278" t="s">
        <v>90</v>
      </c>
      <c r="H2" s="1278"/>
      <c r="I2" s="1278"/>
      <c r="J2" s="337" t="s">
        <v>203</v>
      </c>
      <c r="K2" s="1816"/>
      <c r="S2" s="721"/>
    </row>
    <row r="3" spans="1:22" ht="12.95" customHeight="1" x14ac:dyDescent="0.15">
      <c r="A3" s="198"/>
      <c r="B3" s="487" t="s">
        <v>39</v>
      </c>
      <c r="C3" s="1182" t="s">
        <v>6</v>
      </c>
      <c r="D3" s="488">
        <v>307202</v>
      </c>
      <c r="E3" s="961">
        <v>0.16595421703018434</v>
      </c>
      <c r="F3" s="488">
        <v>0</v>
      </c>
      <c r="G3" s="600">
        <v>0.64334661354581668</v>
      </c>
      <c r="H3" s="962">
        <v>0.87718711594300758</v>
      </c>
      <c r="I3" s="963">
        <v>42.897697346208389</v>
      </c>
      <c r="J3" s="964">
        <v>16.471064892970489</v>
      </c>
      <c r="K3" s="596">
        <v>44.074404761904766</v>
      </c>
      <c r="L3" s="5" t="s">
        <v>98</v>
      </c>
      <c r="N3" s="83" t="s">
        <v>87</v>
      </c>
      <c r="O3" s="84"/>
      <c r="P3" s="5" t="s">
        <v>98</v>
      </c>
      <c r="S3" s="489">
        <v>0.19675170504422987</v>
      </c>
    </row>
    <row r="4" spans="1:22" ht="12.95" customHeight="1" x14ac:dyDescent="0.15">
      <c r="A4" s="957"/>
      <c r="B4" s="1690" t="s">
        <v>40</v>
      </c>
      <c r="C4" s="122" t="s">
        <v>164</v>
      </c>
      <c r="D4" s="593">
        <v>214224</v>
      </c>
      <c r="E4" s="1792" t="s">
        <v>136</v>
      </c>
      <c r="F4" s="593">
        <v>5533</v>
      </c>
      <c r="G4" s="1792" t="s">
        <v>136</v>
      </c>
      <c r="H4" s="1792" t="s">
        <v>136</v>
      </c>
      <c r="I4" s="1792" t="s">
        <v>136</v>
      </c>
      <c r="J4" s="1792" t="s">
        <v>136</v>
      </c>
      <c r="K4" s="1834" t="s">
        <v>138</v>
      </c>
      <c r="L4" s="5" t="s">
        <v>99</v>
      </c>
      <c r="N4" s="85">
        <v>0</v>
      </c>
      <c r="O4" s="84"/>
      <c r="P4" s="5" t="s">
        <v>99</v>
      </c>
      <c r="S4" s="1792" t="s">
        <v>23</v>
      </c>
      <c r="U4" s="425" t="e">
        <v>#VALUE!</v>
      </c>
      <c r="V4" s="30" t="e">
        <v>#VALUE!</v>
      </c>
    </row>
    <row r="5" spans="1:22" ht="12.95" customHeight="1" x14ac:dyDescent="0.15">
      <c r="A5" s="957"/>
      <c r="B5" s="1691"/>
      <c r="C5" s="123" t="s">
        <v>165</v>
      </c>
      <c r="D5" s="594">
        <v>123495</v>
      </c>
      <c r="E5" s="1790"/>
      <c r="F5" s="594">
        <v>1429</v>
      </c>
      <c r="G5" s="1790"/>
      <c r="H5" s="1790"/>
      <c r="I5" s="1790"/>
      <c r="J5" s="1790"/>
      <c r="K5" s="1835"/>
      <c r="L5" s="5">
        <v>0</v>
      </c>
      <c r="N5" s="85">
        <v>0</v>
      </c>
      <c r="O5" s="84"/>
      <c r="P5" s="5">
        <v>0</v>
      </c>
      <c r="S5" s="1790"/>
      <c r="U5" s="425">
        <v>0</v>
      </c>
      <c r="V5" s="30">
        <v>0</v>
      </c>
    </row>
    <row r="6" spans="1:22" ht="12.95" customHeight="1" x14ac:dyDescent="0.15">
      <c r="A6" s="957"/>
      <c r="B6" s="1691"/>
      <c r="C6" s="123" t="s">
        <v>166</v>
      </c>
      <c r="D6" s="594">
        <v>32315</v>
      </c>
      <c r="E6" s="1790"/>
      <c r="F6" s="594">
        <v>425</v>
      </c>
      <c r="G6" s="1790"/>
      <c r="H6" s="1790"/>
      <c r="I6" s="1790"/>
      <c r="J6" s="1790"/>
      <c r="K6" s="1835"/>
      <c r="L6" s="5">
        <v>0</v>
      </c>
      <c r="N6" s="85">
        <v>0</v>
      </c>
      <c r="O6" s="84"/>
      <c r="P6" s="5">
        <v>0</v>
      </c>
      <c r="S6" s="1790"/>
      <c r="U6" s="425">
        <v>0</v>
      </c>
      <c r="V6" s="30">
        <v>0</v>
      </c>
    </row>
    <row r="7" spans="1:22" ht="12.95" customHeight="1" x14ac:dyDescent="0.15">
      <c r="A7" s="957"/>
      <c r="B7" s="1691"/>
      <c r="C7" s="123" t="s">
        <v>167</v>
      </c>
      <c r="D7" s="594">
        <v>922</v>
      </c>
      <c r="E7" s="1790"/>
      <c r="F7" s="594">
        <v>105</v>
      </c>
      <c r="G7" s="1790"/>
      <c r="H7" s="1790"/>
      <c r="I7" s="1790"/>
      <c r="J7" s="1790"/>
      <c r="K7" s="1835"/>
      <c r="L7" s="5">
        <v>0</v>
      </c>
      <c r="N7" s="85">
        <v>0</v>
      </c>
      <c r="O7" s="84"/>
      <c r="P7" s="5">
        <v>0</v>
      </c>
      <c r="S7" s="1790"/>
    </row>
    <row r="8" spans="1:22" ht="12.95" customHeight="1" x14ac:dyDescent="0.15">
      <c r="A8" s="957"/>
      <c r="B8" s="1691"/>
      <c r="C8" s="123" t="s">
        <v>168</v>
      </c>
      <c r="D8" s="594">
        <v>20766</v>
      </c>
      <c r="E8" s="1790"/>
      <c r="F8" s="594">
        <v>517</v>
      </c>
      <c r="G8" s="1790"/>
      <c r="H8" s="1790"/>
      <c r="I8" s="1790"/>
      <c r="J8" s="1790"/>
      <c r="K8" s="1835"/>
      <c r="L8" s="5">
        <v>0</v>
      </c>
      <c r="N8" s="85">
        <v>0</v>
      </c>
      <c r="O8" s="84"/>
      <c r="P8" s="5">
        <v>0</v>
      </c>
      <c r="S8" s="1790"/>
    </row>
    <row r="9" spans="1:22" ht="12.95" customHeight="1" x14ac:dyDescent="0.15">
      <c r="A9" s="957"/>
      <c r="B9" s="1691"/>
      <c r="C9" s="123" t="s">
        <v>169</v>
      </c>
      <c r="D9" s="594">
        <v>1029</v>
      </c>
      <c r="E9" s="1790"/>
      <c r="F9" s="594">
        <v>59</v>
      </c>
      <c r="G9" s="1790"/>
      <c r="H9" s="1790"/>
      <c r="I9" s="1790"/>
      <c r="J9" s="1790"/>
      <c r="K9" s="1835"/>
      <c r="L9" s="5">
        <v>0</v>
      </c>
      <c r="N9" s="85">
        <v>0</v>
      </c>
      <c r="O9" s="84"/>
      <c r="P9" s="5">
        <v>0</v>
      </c>
      <c r="S9" s="1790"/>
    </row>
    <row r="10" spans="1:22" ht="12.95" customHeight="1" x14ac:dyDescent="0.15">
      <c r="A10" s="957"/>
      <c r="B10" s="1691"/>
      <c r="C10" s="123" t="s">
        <v>170</v>
      </c>
      <c r="D10" s="594">
        <v>3925</v>
      </c>
      <c r="E10" s="1790"/>
      <c r="F10" s="594">
        <v>276</v>
      </c>
      <c r="G10" s="1790"/>
      <c r="H10" s="1790"/>
      <c r="I10" s="1790"/>
      <c r="J10" s="1790"/>
      <c r="K10" s="1835"/>
      <c r="L10" s="5">
        <v>0</v>
      </c>
      <c r="N10" s="85">
        <v>0</v>
      </c>
      <c r="O10" s="84"/>
      <c r="P10" s="5">
        <v>0</v>
      </c>
      <c r="S10" s="1790"/>
    </row>
    <row r="11" spans="1:22" ht="12.95" customHeight="1" x14ac:dyDescent="0.15">
      <c r="A11" s="957"/>
      <c r="B11" s="1691"/>
      <c r="C11" s="123" t="s">
        <v>257</v>
      </c>
      <c r="D11" s="594">
        <v>4499</v>
      </c>
      <c r="E11" s="1790"/>
      <c r="F11" s="594">
        <v>491</v>
      </c>
      <c r="G11" s="1790"/>
      <c r="H11" s="1790"/>
      <c r="I11" s="1790"/>
      <c r="J11" s="1790"/>
      <c r="K11" s="1835"/>
      <c r="L11" s="5">
        <v>0</v>
      </c>
      <c r="N11" s="85">
        <v>0</v>
      </c>
      <c r="O11" s="84"/>
      <c r="P11" s="5">
        <v>0</v>
      </c>
      <c r="S11" s="1790"/>
    </row>
    <row r="12" spans="1:22" ht="12.95" customHeight="1" x14ac:dyDescent="0.15">
      <c r="A12" s="957"/>
      <c r="B12" s="1691"/>
      <c r="C12" s="232" t="s">
        <v>260</v>
      </c>
      <c r="D12" s="595">
        <v>8152</v>
      </c>
      <c r="E12" s="1791"/>
      <c r="F12" s="595">
        <v>292</v>
      </c>
      <c r="G12" s="1791"/>
      <c r="H12" s="1791"/>
      <c r="I12" s="1791"/>
      <c r="J12" s="1791"/>
      <c r="K12" s="1836"/>
      <c r="L12" s="5">
        <v>0</v>
      </c>
      <c r="N12" s="85">
        <v>0</v>
      </c>
      <c r="O12" s="84"/>
      <c r="P12" s="5">
        <v>0</v>
      </c>
      <c r="S12" s="1791"/>
    </row>
    <row r="13" spans="1:22" ht="12.95" customHeight="1" x14ac:dyDescent="0.15">
      <c r="A13" s="957"/>
      <c r="B13" s="1692"/>
      <c r="C13" s="195" t="s">
        <v>215</v>
      </c>
      <c r="D13" s="46">
        <v>409327</v>
      </c>
      <c r="E13" s="1195">
        <v>0.58586516400423094</v>
      </c>
      <c r="F13" s="46">
        <v>9127</v>
      </c>
      <c r="G13" s="550">
        <v>5.4546660731588972</v>
      </c>
      <c r="H13" s="965">
        <v>2.5529941846734729</v>
      </c>
      <c r="I13" s="966">
        <v>173.26180705940277</v>
      </c>
      <c r="J13" s="967">
        <v>90.4960990222866</v>
      </c>
      <c r="K13" s="338">
        <v>25.876703703703704</v>
      </c>
      <c r="L13" s="5">
        <v>0</v>
      </c>
      <c r="M13" s="5">
        <v>15</v>
      </c>
      <c r="N13" s="85">
        <v>0</v>
      </c>
      <c r="O13" s="356">
        <v>0</v>
      </c>
      <c r="P13" s="357" t="s">
        <v>100</v>
      </c>
      <c r="S13" s="343">
        <v>1.7067532500991167</v>
      </c>
    </row>
    <row r="14" spans="1:22" ht="12.95" customHeight="1" x14ac:dyDescent="0.15">
      <c r="A14" s="957"/>
      <c r="B14" s="1549" t="s">
        <v>41</v>
      </c>
      <c r="C14" s="124" t="s">
        <v>171</v>
      </c>
      <c r="D14" s="396">
        <v>383060</v>
      </c>
      <c r="E14" s="1817" t="s">
        <v>136</v>
      </c>
      <c r="F14" s="396">
        <v>6706</v>
      </c>
      <c r="G14" s="1817" t="s">
        <v>136</v>
      </c>
      <c r="H14" s="1817" t="s">
        <v>136</v>
      </c>
      <c r="I14" s="1817" t="s">
        <v>136</v>
      </c>
      <c r="J14" s="1817" t="s">
        <v>136</v>
      </c>
      <c r="K14" s="1825" t="s">
        <v>136</v>
      </c>
      <c r="L14" s="5" t="s">
        <v>101</v>
      </c>
      <c r="N14" s="86">
        <v>0</v>
      </c>
      <c r="O14" s="84"/>
      <c r="P14" s="5" t="s">
        <v>101</v>
      </c>
      <c r="S14" s="1807" t="s">
        <v>23</v>
      </c>
    </row>
    <row r="15" spans="1:22" ht="12.95" customHeight="1" x14ac:dyDescent="0.15">
      <c r="A15" s="957"/>
      <c r="B15" s="1550"/>
      <c r="C15" s="125" t="s">
        <v>190</v>
      </c>
      <c r="D15" s="1772" t="s">
        <v>567</v>
      </c>
      <c r="E15" s="1818"/>
      <c r="F15" s="1772" t="s">
        <v>567</v>
      </c>
      <c r="G15" s="1818"/>
      <c r="H15" s="1818"/>
      <c r="I15" s="1818"/>
      <c r="J15" s="1818"/>
      <c r="K15" s="1826"/>
      <c r="L15" s="5">
        <v>0</v>
      </c>
      <c r="N15" s="86">
        <v>0</v>
      </c>
      <c r="O15" s="84"/>
      <c r="P15" s="5">
        <v>0</v>
      </c>
      <c r="S15" s="1808"/>
    </row>
    <row r="16" spans="1:22" ht="12.95" customHeight="1" x14ac:dyDescent="0.15">
      <c r="A16" s="957"/>
      <c r="B16" s="1550"/>
      <c r="C16" s="125" t="s">
        <v>221</v>
      </c>
      <c r="D16" s="1773"/>
      <c r="E16" s="1818"/>
      <c r="F16" s="1773"/>
      <c r="G16" s="1818"/>
      <c r="H16" s="1818"/>
      <c r="I16" s="1818"/>
      <c r="J16" s="1818"/>
      <c r="K16" s="1826"/>
      <c r="L16" s="5">
        <v>0</v>
      </c>
      <c r="N16" s="86">
        <v>0</v>
      </c>
      <c r="O16" s="84"/>
      <c r="P16" s="5">
        <v>0</v>
      </c>
      <c r="S16" s="1808"/>
    </row>
    <row r="17" spans="1:19" ht="12.95" customHeight="1" x14ac:dyDescent="0.15">
      <c r="A17" s="957"/>
      <c r="B17" s="1550"/>
      <c r="C17" s="125" t="s">
        <v>172</v>
      </c>
      <c r="D17" s="1773"/>
      <c r="E17" s="1818"/>
      <c r="F17" s="1773"/>
      <c r="G17" s="1818"/>
      <c r="H17" s="1818"/>
      <c r="I17" s="1818"/>
      <c r="J17" s="1818"/>
      <c r="K17" s="1826"/>
      <c r="L17" s="5">
        <v>0</v>
      </c>
      <c r="N17" s="86">
        <v>0</v>
      </c>
      <c r="O17" s="84"/>
      <c r="P17" s="5">
        <v>0</v>
      </c>
      <c r="S17" s="1808"/>
    </row>
    <row r="18" spans="1:19" ht="12.95" customHeight="1" x14ac:dyDescent="0.15">
      <c r="A18" s="957"/>
      <c r="B18" s="1550"/>
      <c r="C18" s="125" t="s">
        <v>216</v>
      </c>
      <c r="D18" s="1773"/>
      <c r="E18" s="1818"/>
      <c r="F18" s="1773"/>
      <c r="G18" s="1818"/>
      <c r="H18" s="1818"/>
      <c r="I18" s="1818"/>
      <c r="J18" s="1818"/>
      <c r="K18" s="1826"/>
      <c r="L18" s="5">
        <v>0</v>
      </c>
      <c r="N18" s="86">
        <v>0</v>
      </c>
      <c r="O18" s="84"/>
      <c r="P18" s="5">
        <v>0</v>
      </c>
      <c r="S18" s="1808"/>
    </row>
    <row r="19" spans="1:19" ht="12.95" customHeight="1" x14ac:dyDescent="0.15">
      <c r="A19" s="957"/>
      <c r="B19" s="1550"/>
      <c r="C19" s="207" t="s">
        <v>217</v>
      </c>
      <c r="D19" s="1774"/>
      <c r="E19" s="1819"/>
      <c r="F19" s="1774"/>
      <c r="G19" s="1819"/>
      <c r="H19" s="1819"/>
      <c r="I19" s="1819"/>
      <c r="J19" s="1819"/>
      <c r="K19" s="1827"/>
      <c r="L19" s="5">
        <v>0</v>
      </c>
      <c r="N19" s="86">
        <v>0</v>
      </c>
      <c r="O19" s="84"/>
      <c r="P19" s="5">
        <v>0</v>
      </c>
      <c r="S19" s="1809"/>
    </row>
    <row r="20" spans="1:19" ht="12.95" customHeight="1" x14ac:dyDescent="0.15">
      <c r="A20" s="957"/>
      <c r="B20" s="1551"/>
      <c r="C20" s="184" t="s">
        <v>215</v>
      </c>
      <c r="D20" s="24">
        <v>383060</v>
      </c>
      <c r="E20" s="1190">
        <v>0.80489332106220868</v>
      </c>
      <c r="F20" s="24">
        <v>6706</v>
      </c>
      <c r="G20" s="131">
        <v>4.8818652109414726</v>
      </c>
      <c r="H20" s="968">
        <v>2.8126068995658882</v>
      </c>
      <c r="I20" s="969">
        <v>175.31738927621376</v>
      </c>
      <c r="J20" s="970">
        <v>93.317280012775427</v>
      </c>
      <c r="K20" s="339">
        <v>21.632454545454543</v>
      </c>
      <c r="L20" s="5">
        <v>0</v>
      </c>
      <c r="M20" s="5">
        <v>14</v>
      </c>
      <c r="N20" s="86">
        <v>0</v>
      </c>
      <c r="O20" s="82">
        <v>0</v>
      </c>
      <c r="P20" s="5" t="s">
        <v>102</v>
      </c>
      <c r="S20" s="132">
        <v>2.0161226608168703</v>
      </c>
    </row>
    <row r="21" spans="1:19" ht="12.95" customHeight="1" x14ac:dyDescent="0.15">
      <c r="A21" s="957"/>
      <c r="B21" s="1625" t="s">
        <v>42</v>
      </c>
      <c r="C21" s="122" t="s">
        <v>173</v>
      </c>
      <c r="D21" s="142">
        <v>85032</v>
      </c>
      <c r="E21" s="1780" t="s">
        <v>136</v>
      </c>
      <c r="F21" s="142">
        <v>4110</v>
      </c>
      <c r="G21" s="1780" t="s">
        <v>136</v>
      </c>
      <c r="H21" s="1780" t="s">
        <v>136</v>
      </c>
      <c r="I21" s="1780" t="s">
        <v>136</v>
      </c>
      <c r="J21" s="1780" t="s">
        <v>136</v>
      </c>
      <c r="K21" s="1828" t="s">
        <v>136</v>
      </c>
      <c r="L21" s="5" t="s">
        <v>103</v>
      </c>
      <c r="N21" s="86">
        <v>0</v>
      </c>
      <c r="O21" s="84"/>
      <c r="P21" s="5" t="s">
        <v>103</v>
      </c>
      <c r="S21" s="1792" t="s">
        <v>23</v>
      </c>
    </row>
    <row r="22" spans="1:19" ht="12.95" customHeight="1" x14ac:dyDescent="0.15">
      <c r="A22" s="957"/>
      <c r="B22" s="1579"/>
      <c r="C22" s="123" t="s">
        <v>17</v>
      </c>
      <c r="D22" s="1775" t="s">
        <v>567</v>
      </c>
      <c r="E22" s="1781"/>
      <c r="F22" s="1775" t="s">
        <v>567</v>
      </c>
      <c r="G22" s="1781"/>
      <c r="H22" s="1781"/>
      <c r="I22" s="1781"/>
      <c r="J22" s="1781"/>
      <c r="K22" s="1829"/>
      <c r="L22" s="5">
        <v>0</v>
      </c>
      <c r="N22" s="86">
        <v>0</v>
      </c>
      <c r="O22" s="84"/>
      <c r="P22" s="5">
        <v>0</v>
      </c>
      <c r="S22" s="1790"/>
    </row>
    <row r="23" spans="1:19" ht="12.95" customHeight="1" x14ac:dyDescent="0.15">
      <c r="A23" s="957"/>
      <c r="B23" s="1579"/>
      <c r="C23" s="123" t="s">
        <v>18</v>
      </c>
      <c r="D23" s="1776"/>
      <c r="E23" s="1781"/>
      <c r="F23" s="1776"/>
      <c r="G23" s="1781"/>
      <c r="H23" s="1781"/>
      <c r="I23" s="1781"/>
      <c r="J23" s="1781"/>
      <c r="K23" s="1829"/>
      <c r="L23" s="5">
        <v>0</v>
      </c>
      <c r="N23" s="86">
        <v>0</v>
      </c>
      <c r="O23" s="84"/>
      <c r="P23" s="5">
        <v>0</v>
      </c>
      <c r="S23" s="1790"/>
    </row>
    <row r="24" spans="1:19" ht="12.95" customHeight="1" x14ac:dyDescent="0.15">
      <c r="A24" s="957"/>
      <c r="B24" s="1579"/>
      <c r="C24" s="203" t="s">
        <v>19</v>
      </c>
      <c r="D24" s="1777"/>
      <c r="E24" s="1782"/>
      <c r="F24" s="1777"/>
      <c r="G24" s="1782"/>
      <c r="H24" s="1782"/>
      <c r="I24" s="1782"/>
      <c r="J24" s="1782"/>
      <c r="K24" s="1830"/>
      <c r="L24" s="5">
        <v>0</v>
      </c>
      <c r="N24" s="86">
        <v>0</v>
      </c>
      <c r="O24" s="84"/>
      <c r="P24" s="5">
        <v>0</v>
      </c>
      <c r="S24" s="1791"/>
    </row>
    <row r="25" spans="1:19" ht="12.95" customHeight="1" x14ac:dyDescent="0.15">
      <c r="A25" s="957"/>
      <c r="B25" s="1626"/>
      <c r="C25" s="195" t="s">
        <v>215</v>
      </c>
      <c r="D25" s="46">
        <v>85032</v>
      </c>
      <c r="E25" s="1195">
        <v>0.88286230454554893</v>
      </c>
      <c r="F25" s="46">
        <v>4110</v>
      </c>
      <c r="G25" s="550">
        <v>4.6630084930539697</v>
      </c>
      <c r="H25" s="965">
        <v>5.1606931494902089</v>
      </c>
      <c r="I25" s="966">
        <v>207.6541312789418</v>
      </c>
      <c r="J25" s="967">
        <v>110.65888655854808</v>
      </c>
      <c r="K25" s="338">
        <v>8.7558181818181815</v>
      </c>
      <c r="L25" s="5">
        <v>0</v>
      </c>
      <c r="M25" s="5">
        <v>5</v>
      </c>
      <c r="N25" s="86">
        <v>0</v>
      </c>
      <c r="O25" s="87">
        <v>0</v>
      </c>
      <c r="P25" s="5" t="s">
        <v>104</v>
      </c>
      <c r="S25" s="343">
        <v>1.7390722013414457</v>
      </c>
    </row>
    <row r="26" spans="1:19" ht="12.95" customHeight="1" x14ac:dyDescent="0.15">
      <c r="A26" s="957"/>
      <c r="B26" s="1185" t="s">
        <v>43</v>
      </c>
      <c r="C26" s="1187" t="s">
        <v>174</v>
      </c>
      <c r="D26" s="24">
        <v>33638</v>
      </c>
      <c r="E26" s="1190">
        <v>0.61220107014159353</v>
      </c>
      <c r="F26" s="24">
        <v>1451</v>
      </c>
      <c r="G26" s="131">
        <v>6.3818294325337606</v>
      </c>
      <c r="H26" s="968">
        <v>3.6356058675790774</v>
      </c>
      <c r="I26" s="969">
        <v>243.83940596221746</v>
      </c>
      <c r="J26" s="970">
        <v>123.37567793833946</v>
      </c>
      <c r="K26" s="339" t="s">
        <v>497</v>
      </c>
      <c r="L26" s="5" t="s">
        <v>105</v>
      </c>
      <c r="M26" s="5" t="e">
        <v>#VALUE!</v>
      </c>
      <c r="N26" s="86">
        <v>0</v>
      </c>
      <c r="O26" s="87">
        <v>0</v>
      </c>
      <c r="P26" s="5" t="s">
        <v>105</v>
      </c>
      <c r="S26" s="132">
        <v>2.2041276890037493</v>
      </c>
    </row>
    <row r="27" spans="1:19" ht="12.95" customHeight="1" x14ac:dyDescent="0.15">
      <c r="A27" s="957"/>
      <c r="B27" s="673" t="s">
        <v>44</v>
      </c>
      <c r="C27" s="674" t="s">
        <v>175</v>
      </c>
      <c r="D27" s="46">
        <v>14266</v>
      </c>
      <c r="E27" s="1195">
        <v>0.31862953119067294</v>
      </c>
      <c r="F27" s="46">
        <v>1340</v>
      </c>
      <c r="G27" s="550">
        <v>5.458579947736359</v>
      </c>
      <c r="H27" s="965">
        <v>4.2935027806937214</v>
      </c>
      <c r="I27" s="966">
        <v>253.2106403412771</v>
      </c>
      <c r="J27" s="967">
        <v>155.98686708507358</v>
      </c>
      <c r="K27" s="344">
        <v>14.924333333333335</v>
      </c>
      <c r="L27" s="5" t="s">
        <v>106</v>
      </c>
      <c r="M27" s="5">
        <v>12</v>
      </c>
      <c r="N27" s="86">
        <v>0</v>
      </c>
      <c r="O27" s="87">
        <v>0</v>
      </c>
      <c r="P27" s="5" t="s">
        <v>106</v>
      </c>
      <c r="S27" s="343">
        <v>2.1847318696535858</v>
      </c>
    </row>
    <row r="28" spans="1:19" ht="12.95" customHeight="1" x14ac:dyDescent="0.15">
      <c r="A28" s="957"/>
      <c r="B28" s="1549" t="s">
        <v>45</v>
      </c>
      <c r="C28" s="124" t="s">
        <v>176</v>
      </c>
      <c r="D28" s="396">
        <v>10375</v>
      </c>
      <c r="E28" s="1783" t="s">
        <v>136</v>
      </c>
      <c r="F28" s="396">
        <v>1596</v>
      </c>
      <c r="G28" s="1783" t="s">
        <v>23</v>
      </c>
      <c r="H28" s="1783" t="s">
        <v>136</v>
      </c>
      <c r="I28" s="1783" t="s">
        <v>136</v>
      </c>
      <c r="J28" s="1783" t="s">
        <v>136</v>
      </c>
      <c r="K28" s="1825" t="s">
        <v>136</v>
      </c>
      <c r="L28" s="5" t="s">
        <v>107</v>
      </c>
      <c r="N28" s="86">
        <v>0</v>
      </c>
      <c r="O28" s="87"/>
      <c r="P28" s="5" t="s">
        <v>107</v>
      </c>
      <c r="S28" s="1807" t="s">
        <v>23</v>
      </c>
    </row>
    <row r="29" spans="1:19" ht="12.95" customHeight="1" x14ac:dyDescent="0.15">
      <c r="A29" s="957"/>
      <c r="B29" s="1550"/>
      <c r="C29" s="125" t="s">
        <v>20</v>
      </c>
      <c r="D29" s="1772" t="s">
        <v>567</v>
      </c>
      <c r="E29" s="1784"/>
      <c r="F29" s="1772" t="s">
        <v>567</v>
      </c>
      <c r="G29" s="1784"/>
      <c r="H29" s="1784"/>
      <c r="I29" s="1784"/>
      <c r="J29" s="1784"/>
      <c r="K29" s="1826"/>
      <c r="L29" s="5">
        <v>0</v>
      </c>
      <c r="N29" s="86">
        <v>0</v>
      </c>
      <c r="O29" s="87"/>
      <c r="P29" s="5">
        <v>0</v>
      </c>
      <c r="S29" s="1808"/>
    </row>
    <row r="30" spans="1:19" ht="12.95" customHeight="1" x14ac:dyDescent="0.15">
      <c r="A30" s="957"/>
      <c r="B30" s="1550"/>
      <c r="C30" s="207" t="s">
        <v>91</v>
      </c>
      <c r="D30" s="1774"/>
      <c r="E30" s="1785"/>
      <c r="F30" s="1774"/>
      <c r="G30" s="1785"/>
      <c r="H30" s="1785"/>
      <c r="I30" s="1785"/>
      <c r="J30" s="1785"/>
      <c r="K30" s="1827"/>
      <c r="L30" s="5">
        <v>0</v>
      </c>
      <c r="N30" s="86">
        <v>0</v>
      </c>
      <c r="O30" s="87"/>
      <c r="P30" s="5">
        <v>0</v>
      </c>
      <c r="S30" s="1809"/>
    </row>
    <row r="31" spans="1:19" ht="12.95" customHeight="1" x14ac:dyDescent="0.15">
      <c r="A31" s="957"/>
      <c r="B31" s="1551"/>
      <c r="C31" s="184" t="s">
        <v>215</v>
      </c>
      <c r="D31" s="24">
        <v>10375</v>
      </c>
      <c r="E31" s="1190">
        <v>0.27743608942132847</v>
      </c>
      <c r="F31" s="24">
        <v>1596</v>
      </c>
      <c r="G31" s="131">
        <v>6.2414964167290616</v>
      </c>
      <c r="H31" s="968">
        <v>8.8552251577708851</v>
      </c>
      <c r="I31" s="969">
        <v>441.38410525189857</v>
      </c>
      <c r="J31" s="970">
        <v>228.74104182265484</v>
      </c>
      <c r="K31" s="339">
        <v>18.698</v>
      </c>
      <c r="L31" s="5">
        <v>0</v>
      </c>
      <c r="M31" s="5">
        <v>13</v>
      </c>
      <c r="N31" s="86">
        <v>0</v>
      </c>
      <c r="O31" s="87">
        <v>0</v>
      </c>
      <c r="P31" s="5" t="s">
        <v>108</v>
      </c>
      <c r="S31" s="132">
        <v>2.962963953363996</v>
      </c>
    </row>
    <row r="32" spans="1:19" ht="12.95" customHeight="1" x14ac:dyDescent="0.15">
      <c r="A32" s="957"/>
      <c r="B32" s="673" t="s">
        <v>46</v>
      </c>
      <c r="C32" s="674" t="s">
        <v>177</v>
      </c>
      <c r="D32" s="46">
        <v>18413</v>
      </c>
      <c r="E32" s="1195">
        <v>0.26405759274927937</v>
      </c>
      <c r="F32" s="46">
        <v>1642</v>
      </c>
      <c r="G32" s="550">
        <v>5.8065996472157293</v>
      </c>
      <c r="H32" s="965">
        <v>2.9573360485293483</v>
      </c>
      <c r="I32" s="966">
        <v>177.19522163743528</v>
      </c>
      <c r="J32" s="967">
        <v>91.178959142992355</v>
      </c>
      <c r="K32" s="338">
        <v>13.946200000000001</v>
      </c>
      <c r="L32" s="5" t="s">
        <v>109</v>
      </c>
      <c r="M32" s="5">
        <v>10</v>
      </c>
      <c r="N32" s="85">
        <v>0</v>
      </c>
      <c r="O32" s="356"/>
      <c r="P32" s="357" t="s">
        <v>109</v>
      </c>
      <c r="S32" s="343">
        <v>2.7442744260085186</v>
      </c>
    </row>
    <row r="33" spans="1:19" ht="12.95" customHeight="1" x14ac:dyDescent="0.15">
      <c r="A33" s="957"/>
      <c r="B33" s="1189" t="s">
        <v>47</v>
      </c>
      <c r="C33" s="124" t="s">
        <v>178</v>
      </c>
      <c r="D33" s="396">
        <v>33569</v>
      </c>
      <c r="E33" s="1190">
        <v>1.2497300919548788</v>
      </c>
      <c r="F33" s="396">
        <v>1196</v>
      </c>
      <c r="G33" s="131">
        <v>6.1000335058262909</v>
      </c>
      <c r="H33" s="968">
        <v>7.2444063884442125</v>
      </c>
      <c r="I33" s="969">
        <v>372.28695878783367</v>
      </c>
      <c r="J33" s="970">
        <v>215.07017609173153</v>
      </c>
      <c r="K33" s="1192" t="s">
        <v>497</v>
      </c>
      <c r="L33" s="5" t="s">
        <v>110</v>
      </c>
      <c r="N33" s="86">
        <v>0</v>
      </c>
      <c r="O33" s="87"/>
      <c r="P33" s="5" t="s">
        <v>110</v>
      </c>
      <c r="S33" s="132">
        <v>2.4443617140091582</v>
      </c>
    </row>
    <row r="34" spans="1:19" ht="12.95" customHeight="1" x14ac:dyDescent="0.15">
      <c r="A34" s="957"/>
      <c r="B34" s="1186" t="s">
        <v>48</v>
      </c>
      <c r="C34" s="122" t="s">
        <v>179</v>
      </c>
      <c r="D34" s="142">
        <v>13620</v>
      </c>
      <c r="E34" s="1193">
        <v>0.51093521401508046</v>
      </c>
      <c r="F34" s="142" t="s">
        <v>87</v>
      </c>
      <c r="G34" s="550">
        <v>4.9454927411186551</v>
      </c>
      <c r="H34" s="965">
        <v>8.3004839254229665</v>
      </c>
      <c r="I34" s="966">
        <v>460.40439659376523</v>
      </c>
      <c r="J34" s="967">
        <v>284.39059158945116</v>
      </c>
      <c r="K34" s="338">
        <v>6.66425</v>
      </c>
      <c r="L34" s="5" t="s">
        <v>111</v>
      </c>
      <c r="N34" s="86">
        <v>0</v>
      </c>
      <c r="O34" s="87"/>
      <c r="P34" s="5" t="s">
        <v>111</v>
      </c>
      <c r="S34" s="1178" t="s">
        <v>23</v>
      </c>
    </row>
    <row r="35" spans="1:19" ht="12.95" customHeight="1" x14ac:dyDescent="0.15">
      <c r="A35" s="957"/>
      <c r="B35" s="1549" t="s">
        <v>49</v>
      </c>
      <c r="C35" s="124" t="s">
        <v>28</v>
      </c>
      <c r="D35" s="396">
        <v>14502</v>
      </c>
      <c r="E35" s="1793" t="s">
        <v>23</v>
      </c>
      <c r="F35" s="396">
        <v>477</v>
      </c>
      <c r="G35" s="1793" t="s">
        <v>23</v>
      </c>
      <c r="H35" s="1793" t="s">
        <v>23</v>
      </c>
      <c r="I35" s="1793" t="s">
        <v>23</v>
      </c>
      <c r="J35" s="1793" t="s">
        <v>23</v>
      </c>
      <c r="K35" s="1798" t="s">
        <v>23</v>
      </c>
      <c r="L35" s="5" t="s">
        <v>112</v>
      </c>
      <c r="N35" s="86">
        <v>0</v>
      </c>
      <c r="O35" s="87"/>
      <c r="P35" s="5" t="s">
        <v>112</v>
      </c>
      <c r="S35" s="1807" t="s">
        <v>23</v>
      </c>
    </row>
    <row r="36" spans="1:19" ht="12.95" customHeight="1" x14ac:dyDescent="0.15">
      <c r="A36" s="957"/>
      <c r="B36" s="1550"/>
      <c r="C36" s="125" t="s">
        <v>36</v>
      </c>
      <c r="D36" s="1772" t="s">
        <v>567</v>
      </c>
      <c r="E36" s="1811"/>
      <c r="F36" s="1772" t="s">
        <v>567</v>
      </c>
      <c r="G36" s="1811"/>
      <c r="H36" s="1811"/>
      <c r="I36" s="1811"/>
      <c r="J36" s="1811"/>
      <c r="K36" s="1800"/>
      <c r="L36" s="5">
        <v>0</v>
      </c>
      <c r="N36" s="86">
        <v>0</v>
      </c>
      <c r="O36" s="87"/>
      <c r="P36" s="5">
        <v>0</v>
      </c>
      <c r="S36" s="1808"/>
    </row>
    <row r="37" spans="1:19" ht="12.95" customHeight="1" x14ac:dyDescent="0.15">
      <c r="A37" s="957"/>
      <c r="B37" s="1550"/>
      <c r="C37" s="235" t="s">
        <v>37</v>
      </c>
      <c r="D37" s="1774"/>
      <c r="E37" s="1794"/>
      <c r="F37" s="1774"/>
      <c r="G37" s="1794"/>
      <c r="H37" s="1794"/>
      <c r="I37" s="1794"/>
      <c r="J37" s="1794"/>
      <c r="K37" s="1799"/>
      <c r="L37" s="5">
        <v>0</v>
      </c>
      <c r="N37" s="86">
        <v>0</v>
      </c>
      <c r="O37" s="87"/>
      <c r="P37" s="5">
        <v>0</v>
      </c>
      <c r="S37" s="1809"/>
    </row>
    <row r="38" spans="1:19" ht="12.75" customHeight="1" x14ac:dyDescent="0.15">
      <c r="A38" s="957"/>
      <c r="B38" s="1551"/>
      <c r="C38" s="184" t="s">
        <v>215</v>
      </c>
      <c r="D38" s="24">
        <v>14502</v>
      </c>
      <c r="E38" s="1190">
        <v>0.46168539683550347</v>
      </c>
      <c r="F38" s="24">
        <v>477</v>
      </c>
      <c r="G38" s="131">
        <v>2.37913469803572</v>
      </c>
      <c r="H38" s="968">
        <v>4.889847505650887</v>
      </c>
      <c r="I38" s="969">
        <v>267.64509248352488</v>
      </c>
      <c r="J38" s="970">
        <v>137.88163382254623</v>
      </c>
      <c r="K38" s="339">
        <v>6.2821999999999996</v>
      </c>
      <c r="L38" s="5">
        <v>0</v>
      </c>
      <c r="M38" s="5">
        <v>3</v>
      </c>
      <c r="N38" s="86">
        <v>0</v>
      </c>
      <c r="O38" s="87">
        <v>0</v>
      </c>
      <c r="P38" s="5" t="s">
        <v>113</v>
      </c>
      <c r="S38" s="132">
        <v>1.0276336315303556</v>
      </c>
    </row>
    <row r="39" spans="1:19" ht="12.95" customHeight="1" x14ac:dyDescent="0.15">
      <c r="A39" s="957"/>
      <c r="B39" s="1690" t="s">
        <v>64</v>
      </c>
      <c r="C39" s="392" t="s">
        <v>29</v>
      </c>
      <c r="D39" s="364">
        <v>14618</v>
      </c>
      <c r="E39" s="1786" t="s">
        <v>495</v>
      </c>
      <c r="F39" s="364">
        <v>2207</v>
      </c>
      <c r="G39" s="1823" t="s">
        <v>496</v>
      </c>
      <c r="H39" s="1843" t="s">
        <v>23</v>
      </c>
      <c r="I39" s="1820" t="s">
        <v>495</v>
      </c>
      <c r="J39" s="1840" t="s">
        <v>495</v>
      </c>
      <c r="K39" s="1801" t="s">
        <v>495</v>
      </c>
      <c r="L39" s="5" t="s">
        <v>114</v>
      </c>
      <c r="M39" s="5" t="e">
        <v>#VALUE!</v>
      </c>
      <c r="N39" s="86">
        <v>0</v>
      </c>
      <c r="O39" s="87">
        <v>0</v>
      </c>
      <c r="P39" s="5" t="s">
        <v>114</v>
      </c>
      <c r="S39" s="1823" t="s">
        <v>23</v>
      </c>
    </row>
    <row r="40" spans="1:19" ht="12.95" customHeight="1" x14ac:dyDescent="0.15">
      <c r="A40" s="957"/>
      <c r="B40" s="1691"/>
      <c r="C40" s="232" t="s">
        <v>455</v>
      </c>
      <c r="D40" s="1111">
        <v>2887</v>
      </c>
      <c r="E40" s="1787"/>
      <c r="F40" s="1111">
        <v>423</v>
      </c>
      <c r="G40" s="1824"/>
      <c r="H40" s="1844"/>
      <c r="I40" s="1821"/>
      <c r="J40" s="1841"/>
      <c r="K40" s="1802"/>
      <c r="N40" s="86">
        <v>0</v>
      </c>
      <c r="O40" s="87"/>
      <c r="S40" s="1824"/>
    </row>
    <row r="41" spans="1:19" ht="12.95" customHeight="1" x14ac:dyDescent="0.15">
      <c r="A41" s="957"/>
      <c r="B41" s="1691"/>
      <c r="C41" s="203" t="s">
        <v>456</v>
      </c>
      <c r="D41" s="1111">
        <v>4898</v>
      </c>
      <c r="E41" s="1788"/>
      <c r="F41" s="1111">
        <v>56</v>
      </c>
      <c r="G41" s="1824"/>
      <c r="H41" s="1844"/>
      <c r="I41" s="1822"/>
      <c r="J41" s="1842"/>
      <c r="K41" s="1803"/>
      <c r="N41" s="86"/>
      <c r="O41" s="87"/>
      <c r="S41" s="1824"/>
    </row>
    <row r="42" spans="1:19" ht="12.95" customHeight="1" x14ac:dyDescent="0.15">
      <c r="A42" s="957"/>
      <c r="B42" s="1692"/>
      <c r="C42" s="392" t="s">
        <v>215</v>
      </c>
      <c r="D42" s="364">
        <v>22403</v>
      </c>
      <c r="E42" s="1194">
        <v>0.6140499945181449</v>
      </c>
      <c r="F42" s="364">
        <v>2686</v>
      </c>
      <c r="G42" s="971">
        <v>8.7301830939589955</v>
      </c>
      <c r="H42" s="972">
        <v>6.12410919855279</v>
      </c>
      <c r="I42" s="973">
        <v>535.27573730950553</v>
      </c>
      <c r="J42" s="974">
        <v>257.59236925775679</v>
      </c>
      <c r="K42" s="399">
        <v>5.2119999999999997</v>
      </c>
      <c r="N42" s="86"/>
      <c r="O42" s="87"/>
      <c r="S42" s="398">
        <v>2.0774860212695976</v>
      </c>
    </row>
    <row r="43" spans="1:19" ht="12.95" customHeight="1" x14ac:dyDescent="0.15">
      <c r="A43" s="957"/>
      <c r="B43" s="1549" t="s">
        <v>50</v>
      </c>
      <c r="C43" s="397" t="s">
        <v>97</v>
      </c>
      <c r="D43" s="363">
        <v>40246</v>
      </c>
      <c r="E43" s="1810" t="s">
        <v>136</v>
      </c>
      <c r="F43" s="363">
        <v>1266</v>
      </c>
      <c r="G43" s="1793" t="s">
        <v>136</v>
      </c>
      <c r="H43" s="1793" t="s">
        <v>136</v>
      </c>
      <c r="I43" s="1793" t="s">
        <v>136</v>
      </c>
      <c r="J43" s="1793" t="s">
        <v>136</v>
      </c>
      <c r="K43" s="1798" t="s">
        <v>136</v>
      </c>
      <c r="L43" s="5" t="s">
        <v>115</v>
      </c>
      <c r="N43" s="86">
        <v>0</v>
      </c>
      <c r="O43" s="87"/>
      <c r="P43" s="5" t="s">
        <v>115</v>
      </c>
      <c r="S43" s="1807" t="s">
        <v>23</v>
      </c>
    </row>
    <row r="44" spans="1:19" ht="12.95" customHeight="1" x14ac:dyDescent="0.15">
      <c r="A44" s="957"/>
      <c r="B44" s="1550"/>
      <c r="C44" s="125" t="s">
        <v>32</v>
      </c>
      <c r="D44" s="1772" t="s">
        <v>1061</v>
      </c>
      <c r="E44" s="1811"/>
      <c r="F44" s="1772" t="s">
        <v>567</v>
      </c>
      <c r="G44" s="1811"/>
      <c r="H44" s="1811"/>
      <c r="I44" s="1811"/>
      <c r="J44" s="1811"/>
      <c r="K44" s="1800"/>
      <c r="L44" s="5">
        <v>0</v>
      </c>
      <c r="N44" s="86">
        <v>0</v>
      </c>
      <c r="O44" s="87"/>
      <c r="P44" s="5">
        <v>0</v>
      </c>
      <c r="S44" s="1808"/>
    </row>
    <row r="45" spans="1:19" ht="12.95" customHeight="1" x14ac:dyDescent="0.15">
      <c r="A45" s="957"/>
      <c r="B45" s="1550"/>
      <c r="C45" s="125" t="s">
        <v>226</v>
      </c>
      <c r="D45" s="1773"/>
      <c r="E45" s="1811"/>
      <c r="F45" s="1773"/>
      <c r="G45" s="1811"/>
      <c r="H45" s="1811"/>
      <c r="I45" s="1811"/>
      <c r="J45" s="1811"/>
      <c r="K45" s="1800"/>
      <c r="L45" s="5">
        <v>0</v>
      </c>
      <c r="N45" s="86">
        <v>0</v>
      </c>
      <c r="O45" s="87"/>
      <c r="P45" s="5">
        <v>0</v>
      </c>
      <c r="S45" s="1808"/>
    </row>
    <row r="46" spans="1:19" ht="12.95" customHeight="1" x14ac:dyDescent="0.15">
      <c r="A46" s="957"/>
      <c r="B46" s="1550"/>
      <c r="C46" s="235" t="s">
        <v>223</v>
      </c>
      <c r="D46" s="1774"/>
      <c r="E46" s="1794"/>
      <c r="F46" s="1774"/>
      <c r="G46" s="1794"/>
      <c r="H46" s="1794"/>
      <c r="I46" s="1794"/>
      <c r="J46" s="1794"/>
      <c r="K46" s="1799"/>
      <c r="L46" s="5">
        <v>0</v>
      </c>
      <c r="N46" s="86">
        <v>0</v>
      </c>
      <c r="O46" s="87"/>
      <c r="P46" s="5">
        <v>0</v>
      </c>
      <c r="S46" s="1809"/>
    </row>
    <row r="47" spans="1:19" ht="12.95" customHeight="1" x14ac:dyDescent="0.15">
      <c r="A47" s="957"/>
      <c r="B47" s="1551"/>
      <c r="C47" s="184" t="s">
        <v>215</v>
      </c>
      <c r="D47" s="363">
        <v>40246</v>
      </c>
      <c r="E47" s="1190">
        <v>0.9365415493449375</v>
      </c>
      <c r="F47" s="363">
        <v>1266</v>
      </c>
      <c r="G47" s="131">
        <v>8.6806366788448557</v>
      </c>
      <c r="H47" s="968">
        <v>7.7223838224001113</v>
      </c>
      <c r="I47" s="969">
        <v>446.32676331650106</v>
      </c>
      <c r="J47" s="970">
        <v>178.18164894235917</v>
      </c>
      <c r="K47" s="339">
        <v>14.324333333333334</v>
      </c>
      <c r="L47" s="5">
        <v>0</v>
      </c>
      <c r="M47" s="5">
        <v>11</v>
      </c>
      <c r="N47" s="86">
        <v>0</v>
      </c>
      <c r="O47" s="87">
        <v>0</v>
      </c>
      <c r="P47" s="5" t="s">
        <v>116</v>
      </c>
      <c r="S47" s="132">
        <v>3.273404230563377</v>
      </c>
    </row>
    <row r="48" spans="1:19" ht="12.95" customHeight="1" x14ac:dyDescent="0.15">
      <c r="A48" s="957"/>
      <c r="B48" s="1625" t="s">
        <v>52</v>
      </c>
      <c r="C48" s="122" t="s">
        <v>535</v>
      </c>
      <c r="D48" s="444">
        <v>3806</v>
      </c>
      <c r="E48" s="1789" t="s">
        <v>136</v>
      </c>
      <c r="F48" s="444">
        <v>649</v>
      </c>
      <c r="G48" s="1792" t="s">
        <v>136</v>
      </c>
      <c r="H48" s="1792" t="s">
        <v>136</v>
      </c>
      <c r="I48" s="1792" t="s">
        <v>136</v>
      </c>
      <c r="J48" s="1792" t="s">
        <v>136</v>
      </c>
      <c r="K48" s="1834" t="s">
        <v>136</v>
      </c>
      <c r="L48" s="5" t="s">
        <v>117</v>
      </c>
      <c r="N48" s="86">
        <v>0</v>
      </c>
      <c r="O48" s="87"/>
      <c r="P48" s="5" t="s">
        <v>117</v>
      </c>
      <c r="S48" s="1792" t="s">
        <v>23</v>
      </c>
    </row>
    <row r="49" spans="1:19" ht="12.95" customHeight="1" x14ac:dyDescent="0.15">
      <c r="A49" s="957"/>
      <c r="B49" s="1579"/>
      <c r="C49" s="123" t="s">
        <v>191</v>
      </c>
      <c r="D49" s="975">
        <v>7145</v>
      </c>
      <c r="E49" s="1790"/>
      <c r="F49" s="1111">
        <v>361</v>
      </c>
      <c r="G49" s="1790"/>
      <c r="H49" s="1790"/>
      <c r="I49" s="1790"/>
      <c r="J49" s="1790"/>
      <c r="K49" s="1835"/>
      <c r="L49" s="5">
        <v>0</v>
      </c>
      <c r="N49" s="86">
        <v>0</v>
      </c>
      <c r="O49" s="87"/>
      <c r="P49" s="5">
        <v>0</v>
      </c>
      <c r="S49" s="1790"/>
    </row>
    <row r="50" spans="1:19" ht="12.95" customHeight="1" x14ac:dyDescent="0.15">
      <c r="A50" s="957"/>
      <c r="B50" s="1579"/>
      <c r="C50" s="123" t="s">
        <v>38</v>
      </c>
      <c r="D50" s="975">
        <v>2194</v>
      </c>
      <c r="E50" s="1790"/>
      <c r="F50" s="1111">
        <v>235</v>
      </c>
      <c r="G50" s="1790"/>
      <c r="H50" s="1790"/>
      <c r="I50" s="1790"/>
      <c r="J50" s="1790"/>
      <c r="K50" s="1835"/>
      <c r="L50" s="5">
        <v>0</v>
      </c>
      <c r="N50" s="86">
        <v>0</v>
      </c>
      <c r="O50" s="87"/>
      <c r="P50" s="5">
        <v>0</v>
      </c>
      <c r="S50" s="1790"/>
    </row>
    <row r="51" spans="1:19" ht="12.95" customHeight="1" x14ac:dyDescent="0.15">
      <c r="A51" s="957"/>
      <c r="B51" s="1579"/>
      <c r="C51" s="123" t="s">
        <v>457</v>
      </c>
      <c r="D51" s="975">
        <v>1899</v>
      </c>
      <c r="E51" s="1790"/>
      <c r="F51" s="1111">
        <v>232</v>
      </c>
      <c r="G51" s="1790"/>
      <c r="H51" s="1790"/>
      <c r="I51" s="1790"/>
      <c r="J51" s="1790"/>
      <c r="K51" s="1835"/>
      <c r="N51" s="86"/>
      <c r="O51" s="87"/>
      <c r="S51" s="1790"/>
    </row>
    <row r="52" spans="1:19" ht="12.95" customHeight="1" x14ac:dyDescent="0.15">
      <c r="A52" s="957"/>
      <c r="B52" s="1579"/>
      <c r="C52" s="123" t="s">
        <v>458</v>
      </c>
      <c r="D52" s="975">
        <v>1991</v>
      </c>
      <c r="E52" s="1790"/>
      <c r="F52" s="1111">
        <v>167</v>
      </c>
      <c r="G52" s="1790"/>
      <c r="H52" s="1790"/>
      <c r="I52" s="1790"/>
      <c r="J52" s="1790"/>
      <c r="K52" s="1835"/>
      <c r="N52" s="86"/>
      <c r="O52" s="87"/>
      <c r="S52" s="1790"/>
    </row>
    <row r="53" spans="1:19" ht="12.95" customHeight="1" x14ac:dyDescent="0.15">
      <c r="A53" s="957"/>
      <c r="B53" s="1579"/>
      <c r="C53" s="123" t="s">
        <v>459</v>
      </c>
      <c r="D53" s="975">
        <v>302</v>
      </c>
      <c r="E53" s="1790"/>
      <c r="F53" s="1111">
        <v>27</v>
      </c>
      <c r="G53" s="1790"/>
      <c r="H53" s="1790"/>
      <c r="I53" s="1790"/>
      <c r="J53" s="1790"/>
      <c r="K53" s="1835"/>
      <c r="N53" s="86"/>
      <c r="O53" s="87"/>
      <c r="S53" s="1790"/>
    </row>
    <row r="54" spans="1:19" ht="12.95" customHeight="1" x14ac:dyDescent="0.15">
      <c r="A54" s="957"/>
      <c r="B54" s="1579"/>
      <c r="C54" s="231" t="s">
        <v>460</v>
      </c>
      <c r="D54" s="975">
        <v>544</v>
      </c>
      <c r="E54" s="1791"/>
      <c r="F54" s="1111">
        <v>65</v>
      </c>
      <c r="G54" s="1791"/>
      <c r="H54" s="1791"/>
      <c r="I54" s="1791"/>
      <c r="J54" s="1791"/>
      <c r="K54" s="1836"/>
      <c r="N54" s="86"/>
      <c r="O54" s="87"/>
      <c r="S54" s="1791"/>
    </row>
    <row r="55" spans="1:19" ht="12.95" customHeight="1" x14ac:dyDescent="0.15">
      <c r="A55" s="957"/>
      <c r="B55" s="1626"/>
      <c r="C55" s="195" t="s">
        <v>215</v>
      </c>
      <c r="D55" s="46">
        <v>17881</v>
      </c>
      <c r="E55" s="1195">
        <v>0.42895525968573828</v>
      </c>
      <c r="F55" s="46">
        <v>1736</v>
      </c>
      <c r="G55" s="550">
        <v>4.8870097157250809</v>
      </c>
      <c r="H55" s="965">
        <v>6.6610051577305986</v>
      </c>
      <c r="I55" s="966">
        <v>428.30754468034064</v>
      </c>
      <c r="J55" s="967">
        <v>241.11790812042702</v>
      </c>
      <c r="K55" s="338">
        <v>13.895</v>
      </c>
      <c r="L55" s="5">
        <v>0</v>
      </c>
      <c r="M55" s="5">
        <v>9</v>
      </c>
      <c r="N55" s="86">
        <v>0</v>
      </c>
      <c r="O55" s="87">
        <v>0</v>
      </c>
      <c r="P55" s="5" t="s">
        <v>118</v>
      </c>
      <c r="S55" s="343">
        <v>2.1175242893127022</v>
      </c>
    </row>
    <row r="56" spans="1:19" ht="12.95" customHeight="1" x14ac:dyDescent="0.15">
      <c r="A56" s="957"/>
      <c r="B56" s="1549" t="s">
        <v>53</v>
      </c>
      <c r="C56" s="124" t="s">
        <v>30</v>
      </c>
      <c r="D56" s="363">
        <v>9514</v>
      </c>
      <c r="E56" s="1807" t="s">
        <v>136</v>
      </c>
      <c r="F56" s="363">
        <v>529</v>
      </c>
      <c r="G56" s="1807" t="s">
        <v>136</v>
      </c>
      <c r="H56" s="1807" t="s">
        <v>136</v>
      </c>
      <c r="I56" s="1807" t="s">
        <v>136</v>
      </c>
      <c r="J56" s="1807" t="s">
        <v>136</v>
      </c>
      <c r="K56" s="1798" t="s">
        <v>136</v>
      </c>
      <c r="L56" s="5" t="s">
        <v>119</v>
      </c>
      <c r="N56" s="86">
        <v>0</v>
      </c>
      <c r="O56" s="87"/>
      <c r="P56" s="5" t="s">
        <v>119</v>
      </c>
      <c r="S56" s="1807" t="s">
        <v>23</v>
      </c>
    </row>
    <row r="57" spans="1:19" ht="12.95" customHeight="1" x14ac:dyDescent="0.15">
      <c r="A57" s="957"/>
      <c r="B57" s="1550"/>
      <c r="C57" s="125" t="s">
        <v>33</v>
      </c>
      <c r="D57" s="1772" t="s">
        <v>567</v>
      </c>
      <c r="E57" s="1808"/>
      <c r="F57" s="1772" t="s">
        <v>567</v>
      </c>
      <c r="G57" s="1808"/>
      <c r="H57" s="1808"/>
      <c r="I57" s="1808"/>
      <c r="J57" s="1808"/>
      <c r="K57" s="1800"/>
      <c r="L57" s="5">
        <v>0</v>
      </c>
      <c r="N57" s="86">
        <v>0</v>
      </c>
      <c r="O57" s="87"/>
      <c r="P57" s="5">
        <v>0</v>
      </c>
      <c r="S57" s="1808"/>
    </row>
    <row r="58" spans="1:19" ht="12.95" customHeight="1" x14ac:dyDescent="0.15">
      <c r="A58" s="957"/>
      <c r="B58" s="1550"/>
      <c r="C58" s="125" t="s">
        <v>34</v>
      </c>
      <c r="D58" s="1773"/>
      <c r="E58" s="1808"/>
      <c r="F58" s="1773"/>
      <c r="G58" s="1808"/>
      <c r="H58" s="1808"/>
      <c r="I58" s="1808"/>
      <c r="J58" s="1808"/>
      <c r="K58" s="1800"/>
      <c r="L58" s="5">
        <v>0</v>
      </c>
      <c r="N58" s="86">
        <v>0</v>
      </c>
      <c r="O58" s="87"/>
      <c r="P58" s="5">
        <v>0</v>
      </c>
      <c r="S58" s="1808"/>
    </row>
    <row r="59" spans="1:19" ht="12.95" customHeight="1" x14ac:dyDescent="0.15">
      <c r="A59" s="957"/>
      <c r="B59" s="1550"/>
      <c r="C59" s="125" t="s">
        <v>263</v>
      </c>
      <c r="D59" s="1773"/>
      <c r="E59" s="1808"/>
      <c r="F59" s="1773"/>
      <c r="G59" s="1808"/>
      <c r="H59" s="1808"/>
      <c r="I59" s="1808"/>
      <c r="J59" s="1808"/>
      <c r="K59" s="1800"/>
      <c r="L59" s="5">
        <v>0</v>
      </c>
      <c r="N59" s="86">
        <v>0</v>
      </c>
      <c r="O59" s="87"/>
      <c r="P59" s="5">
        <v>0</v>
      </c>
      <c r="S59" s="1808"/>
    </row>
    <row r="60" spans="1:19" ht="12.95" customHeight="1" x14ac:dyDescent="0.15">
      <c r="A60" s="957"/>
      <c r="B60" s="1550"/>
      <c r="C60" s="235" t="s">
        <v>188</v>
      </c>
      <c r="D60" s="1773"/>
      <c r="E60" s="1808"/>
      <c r="F60" s="1773"/>
      <c r="G60" s="1808"/>
      <c r="H60" s="1808"/>
      <c r="I60" s="1808"/>
      <c r="J60" s="1808"/>
      <c r="K60" s="1800"/>
      <c r="L60" s="5">
        <v>0</v>
      </c>
      <c r="N60" s="86">
        <v>0</v>
      </c>
      <c r="O60" s="87"/>
      <c r="P60" s="5">
        <v>0</v>
      </c>
      <c r="S60" s="1808"/>
    </row>
    <row r="61" spans="1:19" ht="12.75" customHeight="1" x14ac:dyDescent="0.15">
      <c r="A61" s="957"/>
      <c r="B61" s="1550"/>
      <c r="C61" s="235" t="s">
        <v>494</v>
      </c>
      <c r="D61" s="1774"/>
      <c r="E61" s="1809"/>
      <c r="F61" s="1774"/>
      <c r="G61" s="1809"/>
      <c r="H61" s="1809"/>
      <c r="I61" s="1809"/>
      <c r="J61" s="1809"/>
      <c r="K61" s="1799"/>
      <c r="L61" s="5">
        <v>0</v>
      </c>
      <c r="N61" s="86">
        <v>0</v>
      </c>
      <c r="O61" s="87"/>
      <c r="P61" s="5">
        <v>1</v>
      </c>
      <c r="S61" s="1809"/>
    </row>
    <row r="62" spans="1:19" ht="12.75" customHeight="1" x14ac:dyDescent="0.15">
      <c r="A62" s="957"/>
      <c r="B62" s="1551"/>
      <c r="C62" s="184" t="s">
        <v>215</v>
      </c>
      <c r="D62" s="24">
        <v>9514</v>
      </c>
      <c r="E62" s="1190">
        <v>0.37274721830434099</v>
      </c>
      <c r="F62" s="24">
        <v>529</v>
      </c>
      <c r="G62" s="131">
        <v>2.7260225669957685</v>
      </c>
      <c r="H62" s="968">
        <v>6.2074518100611193</v>
      </c>
      <c r="I62" s="969">
        <v>261.00924619965525</v>
      </c>
      <c r="J62" s="970">
        <v>176.69644256386147</v>
      </c>
      <c r="K62" s="339" t="s">
        <v>454</v>
      </c>
      <c r="L62" s="5">
        <v>0</v>
      </c>
      <c r="M62" s="5" t="e">
        <v>#VALUE!</v>
      </c>
      <c r="N62" s="86">
        <v>0</v>
      </c>
      <c r="O62" s="87">
        <v>0</v>
      </c>
      <c r="P62" s="5" t="s">
        <v>120</v>
      </c>
      <c r="S62" s="132">
        <v>0.96375959880896411</v>
      </c>
    </row>
    <row r="63" spans="1:19" ht="12.95" customHeight="1" x14ac:dyDescent="0.15">
      <c r="A63" s="957"/>
      <c r="B63" s="1625" t="s">
        <v>230</v>
      </c>
      <c r="C63" s="122" t="s">
        <v>180</v>
      </c>
      <c r="D63" s="364">
        <v>16472</v>
      </c>
      <c r="E63" s="1804" t="s">
        <v>136</v>
      </c>
      <c r="F63" s="364">
        <v>985</v>
      </c>
      <c r="G63" s="1804" t="s">
        <v>136</v>
      </c>
      <c r="H63" s="1804" t="s">
        <v>136</v>
      </c>
      <c r="I63" s="1804" t="s">
        <v>136</v>
      </c>
      <c r="J63" s="1804" t="s">
        <v>136</v>
      </c>
      <c r="K63" s="1834" t="s">
        <v>136</v>
      </c>
      <c r="L63" s="5" t="s">
        <v>121</v>
      </c>
      <c r="N63" s="86">
        <v>0</v>
      </c>
      <c r="O63" s="87"/>
      <c r="P63" s="5" t="s">
        <v>121</v>
      </c>
      <c r="S63" s="1792" t="s">
        <v>23</v>
      </c>
    </row>
    <row r="64" spans="1:19" ht="12.95" customHeight="1" x14ac:dyDescent="0.15">
      <c r="A64" s="957"/>
      <c r="B64" s="1579"/>
      <c r="C64" s="123" t="s">
        <v>231</v>
      </c>
      <c r="D64" s="1775" t="s">
        <v>567</v>
      </c>
      <c r="E64" s="1805"/>
      <c r="F64" s="1775" t="s">
        <v>567</v>
      </c>
      <c r="G64" s="1805"/>
      <c r="H64" s="1805"/>
      <c r="I64" s="1805"/>
      <c r="J64" s="1805"/>
      <c r="K64" s="1835"/>
      <c r="L64" s="5">
        <v>0</v>
      </c>
      <c r="N64" s="86">
        <v>0</v>
      </c>
      <c r="O64" s="87"/>
      <c r="P64" s="5">
        <v>0</v>
      </c>
      <c r="S64" s="1790"/>
    </row>
    <row r="65" spans="1:19" ht="12.95" customHeight="1" x14ac:dyDescent="0.15">
      <c r="A65" s="957"/>
      <c r="B65" s="1579"/>
      <c r="C65" s="232" t="s">
        <v>204</v>
      </c>
      <c r="D65" s="1777"/>
      <c r="E65" s="1806"/>
      <c r="F65" s="1777"/>
      <c r="G65" s="1806"/>
      <c r="H65" s="1806"/>
      <c r="I65" s="1806"/>
      <c r="J65" s="1806"/>
      <c r="K65" s="1836"/>
      <c r="L65" s="5">
        <v>0</v>
      </c>
      <c r="N65" s="86">
        <v>0</v>
      </c>
      <c r="O65" s="87"/>
      <c r="P65" s="5">
        <v>0</v>
      </c>
      <c r="S65" s="1791"/>
    </row>
    <row r="66" spans="1:19" ht="12.95" customHeight="1" x14ac:dyDescent="0.15">
      <c r="A66" s="957"/>
      <c r="B66" s="1626"/>
      <c r="C66" s="195" t="s">
        <v>215</v>
      </c>
      <c r="D66" s="46">
        <v>16472</v>
      </c>
      <c r="E66" s="1195">
        <v>0.49934822808985357</v>
      </c>
      <c r="F66" s="46">
        <v>985</v>
      </c>
      <c r="G66" s="550">
        <v>4.8901082244520566</v>
      </c>
      <c r="H66" s="965">
        <v>6.9504047048837423</v>
      </c>
      <c r="I66" s="966">
        <v>398.39936944857067</v>
      </c>
      <c r="J66" s="967">
        <v>161.97289841452695</v>
      </c>
      <c r="K66" s="338">
        <v>32.987000000000002</v>
      </c>
      <c r="L66" s="5">
        <v>0</v>
      </c>
      <c r="M66" s="5">
        <v>16</v>
      </c>
      <c r="N66" s="86">
        <v>0</v>
      </c>
      <c r="O66" s="87">
        <v>0</v>
      </c>
      <c r="P66" s="5" t="s">
        <v>122</v>
      </c>
      <c r="S66" s="343">
        <v>2.4804923151544549</v>
      </c>
    </row>
    <row r="67" spans="1:19" ht="12.95" customHeight="1" x14ac:dyDescent="0.15">
      <c r="A67" s="957"/>
      <c r="B67" s="1549" t="s">
        <v>54</v>
      </c>
      <c r="C67" s="124" t="s">
        <v>181</v>
      </c>
      <c r="D67" s="363">
        <v>15955</v>
      </c>
      <c r="E67" s="1793" t="s">
        <v>136</v>
      </c>
      <c r="F67" s="363">
        <v>322</v>
      </c>
      <c r="G67" s="1793" t="s">
        <v>136</v>
      </c>
      <c r="H67" s="1793" t="s">
        <v>136</v>
      </c>
      <c r="I67" s="1793" t="s">
        <v>136</v>
      </c>
      <c r="J67" s="1793" t="s">
        <v>136</v>
      </c>
      <c r="K67" s="1798" t="s">
        <v>136</v>
      </c>
      <c r="L67" s="5" t="s">
        <v>123</v>
      </c>
      <c r="N67" s="86">
        <v>0</v>
      </c>
      <c r="O67" s="87"/>
      <c r="P67" s="5" t="s">
        <v>123</v>
      </c>
      <c r="S67" s="1807" t="s">
        <v>23</v>
      </c>
    </row>
    <row r="68" spans="1:19" ht="12.95" customHeight="1" x14ac:dyDescent="0.15">
      <c r="A68" s="957"/>
      <c r="B68" s="1550"/>
      <c r="C68" s="235" t="s">
        <v>182</v>
      </c>
      <c r="D68" s="976" t="s">
        <v>567</v>
      </c>
      <c r="E68" s="1794"/>
      <c r="F68" s="976" t="s">
        <v>567</v>
      </c>
      <c r="G68" s="1794"/>
      <c r="H68" s="1794"/>
      <c r="I68" s="1794"/>
      <c r="J68" s="1794"/>
      <c r="K68" s="1799"/>
      <c r="L68" s="5">
        <v>0</v>
      </c>
      <c r="N68" s="86">
        <v>0</v>
      </c>
      <c r="O68" s="87"/>
      <c r="P68" s="5">
        <v>0</v>
      </c>
      <c r="S68" s="1809"/>
    </row>
    <row r="69" spans="1:19" ht="12.95" customHeight="1" x14ac:dyDescent="0.15">
      <c r="A69" s="957"/>
      <c r="B69" s="1551"/>
      <c r="C69" s="184" t="s">
        <v>215</v>
      </c>
      <c r="D69" s="24">
        <v>15955</v>
      </c>
      <c r="E69" s="1190">
        <v>1.2132157250399209</v>
      </c>
      <c r="F69" s="24">
        <v>322</v>
      </c>
      <c r="G69" s="131">
        <v>5.1996806326515097</v>
      </c>
      <c r="H69" s="968">
        <v>13.187514257470914</v>
      </c>
      <c r="I69" s="969">
        <v>479.88746102957953</v>
      </c>
      <c r="J69" s="970">
        <v>278.68603148049573</v>
      </c>
      <c r="K69" s="339">
        <v>13.151</v>
      </c>
      <c r="L69" s="5">
        <v>0</v>
      </c>
      <c r="M69" s="5">
        <v>8</v>
      </c>
      <c r="N69" s="86">
        <v>0</v>
      </c>
      <c r="O69" s="87">
        <v>0</v>
      </c>
      <c r="P69" s="5" t="s">
        <v>124</v>
      </c>
      <c r="S69" s="132">
        <v>1.5850505664968444</v>
      </c>
    </row>
    <row r="70" spans="1:19" ht="12.95" customHeight="1" x14ac:dyDescent="0.15">
      <c r="A70" s="957"/>
      <c r="B70" s="673" t="s">
        <v>55</v>
      </c>
      <c r="C70" s="674" t="s">
        <v>183</v>
      </c>
      <c r="D70" s="46">
        <v>7906</v>
      </c>
      <c r="E70" s="1195">
        <v>0.61939830774052018</v>
      </c>
      <c r="F70" s="46">
        <v>937</v>
      </c>
      <c r="G70" s="550">
        <v>10.212315888436226</v>
      </c>
      <c r="H70" s="965">
        <v>11.984095894703854</v>
      </c>
      <c r="I70" s="966">
        <v>506.81604512691945</v>
      </c>
      <c r="J70" s="967">
        <v>254.46568473832653</v>
      </c>
      <c r="K70" s="338">
        <v>6.3820000000000006</v>
      </c>
      <c r="L70" s="5" t="s">
        <v>125</v>
      </c>
      <c r="M70" s="5">
        <v>4</v>
      </c>
      <c r="N70" s="86">
        <v>0</v>
      </c>
      <c r="O70" s="87">
        <v>0</v>
      </c>
      <c r="P70" s="5" t="s">
        <v>125</v>
      </c>
      <c r="S70" s="343">
        <v>1.8778596051394547</v>
      </c>
    </row>
    <row r="71" spans="1:19" ht="12.95" customHeight="1" x14ac:dyDescent="0.15">
      <c r="A71" s="957"/>
      <c r="B71" s="1185" t="s">
        <v>56</v>
      </c>
      <c r="C71" s="1187" t="s">
        <v>184</v>
      </c>
      <c r="D71" s="24">
        <v>14211</v>
      </c>
      <c r="E71" s="1190">
        <v>1.2910874897792315</v>
      </c>
      <c r="F71" s="24">
        <v>690</v>
      </c>
      <c r="G71" s="131">
        <v>5.2437539747433455</v>
      </c>
      <c r="H71" s="968">
        <v>14.456891069319523</v>
      </c>
      <c r="I71" s="969">
        <v>543.6540383392387</v>
      </c>
      <c r="J71" s="970">
        <v>225.67457072771873</v>
      </c>
      <c r="K71" s="339">
        <v>5.5034999999999998</v>
      </c>
      <c r="L71" s="5" t="s">
        <v>126</v>
      </c>
      <c r="M71" s="5">
        <v>2</v>
      </c>
      <c r="N71" s="86">
        <v>0</v>
      </c>
      <c r="O71" s="87">
        <v>0</v>
      </c>
      <c r="P71" s="5" t="s">
        <v>126</v>
      </c>
      <c r="S71" s="132">
        <v>2.1809757427091849</v>
      </c>
    </row>
    <row r="72" spans="1:19" ht="12.95" customHeight="1" x14ac:dyDescent="0.15">
      <c r="A72" s="957"/>
      <c r="B72" s="673" t="s">
        <v>57</v>
      </c>
      <c r="C72" s="674" t="s">
        <v>224</v>
      </c>
      <c r="D72" s="46">
        <v>15249</v>
      </c>
      <c r="E72" s="1195">
        <v>1.148873653281097</v>
      </c>
      <c r="F72" s="46">
        <v>828</v>
      </c>
      <c r="G72" s="550">
        <v>6.7663678143599792</v>
      </c>
      <c r="H72" s="965">
        <v>9.7028554207790254</v>
      </c>
      <c r="I72" s="966">
        <v>368.41708732012358</v>
      </c>
      <c r="J72" s="967">
        <v>167.03081443531983</v>
      </c>
      <c r="K72" s="609" t="s">
        <v>454</v>
      </c>
      <c r="L72" s="5" t="s">
        <v>127</v>
      </c>
      <c r="N72" s="86">
        <v>0</v>
      </c>
      <c r="O72" s="87">
        <v>0</v>
      </c>
      <c r="P72" s="5" t="s">
        <v>127</v>
      </c>
      <c r="S72" s="343">
        <v>3.5307014239433436</v>
      </c>
    </row>
    <row r="73" spans="1:19" ht="12.95" customHeight="1" x14ac:dyDescent="0.15">
      <c r="A73" s="957"/>
      <c r="B73" s="1185" t="s">
        <v>58</v>
      </c>
      <c r="C73" s="1187" t="s">
        <v>227</v>
      </c>
      <c r="D73" s="24">
        <v>12482</v>
      </c>
      <c r="E73" s="1190">
        <v>1.0176926212800652</v>
      </c>
      <c r="F73" s="24">
        <v>675</v>
      </c>
      <c r="G73" s="131">
        <v>8.0614757439869553</v>
      </c>
      <c r="H73" s="968">
        <v>11.612719119445577</v>
      </c>
      <c r="I73" s="969">
        <v>477.78230737871991</v>
      </c>
      <c r="J73" s="970">
        <v>262.61720342437832</v>
      </c>
      <c r="K73" s="339" t="s">
        <v>497</v>
      </c>
      <c r="L73" s="5" t="s">
        <v>128</v>
      </c>
      <c r="M73" s="5" t="e">
        <v>#VALUE!</v>
      </c>
      <c r="N73" s="85">
        <v>0</v>
      </c>
      <c r="O73" s="356"/>
      <c r="P73" s="357" t="s">
        <v>128</v>
      </c>
      <c r="S73" s="132">
        <v>3.0602527517325724</v>
      </c>
    </row>
    <row r="74" spans="1:19" ht="12.95" customHeight="1" x14ac:dyDescent="0.15">
      <c r="A74" s="957"/>
      <c r="B74" s="673" t="s">
        <v>59</v>
      </c>
      <c r="C74" s="674" t="s">
        <v>225</v>
      </c>
      <c r="D74" s="46">
        <v>9538</v>
      </c>
      <c r="E74" s="1195">
        <v>0.88045786024185357</v>
      </c>
      <c r="F74" s="46">
        <v>550</v>
      </c>
      <c r="G74" s="550">
        <v>6.8334717991322806</v>
      </c>
      <c r="H74" s="965">
        <v>7.3052709314132747</v>
      </c>
      <c r="I74" s="966">
        <v>458.69103664728146</v>
      </c>
      <c r="J74" s="967">
        <v>227.91470506784825</v>
      </c>
      <c r="K74" s="609">
        <v>10.833</v>
      </c>
      <c r="L74" s="5" t="s">
        <v>129</v>
      </c>
      <c r="M74" s="5">
        <v>7</v>
      </c>
      <c r="N74" s="86">
        <v>0</v>
      </c>
      <c r="O74" s="87">
        <v>0</v>
      </c>
      <c r="P74" s="5" t="s">
        <v>129</v>
      </c>
      <c r="S74" s="343">
        <v>2.2390842795162929</v>
      </c>
    </row>
    <row r="75" spans="1:19" ht="12.95" customHeight="1" x14ac:dyDescent="0.15">
      <c r="A75" s="957"/>
      <c r="B75" s="1185" t="s">
        <v>60</v>
      </c>
      <c r="C75" s="1187" t="s">
        <v>185</v>
      </c>
      <c r="D75" s="24">
        <v>6392</v>
      </c>
      <c r="E75" s="1190">
        <v>1.1145597210113338</v>
      </c>
      <c r="F75" s="24">
        <v>146</v>
      </c>
      <c r="G75" s="131">
        <v>4.9368788142981694</v>
      </c>
      <c r="H75" s="968">
        <v>17.662249346120316</v>
      </c>
      <c r="I75" s="969">
        <v>643.4176111595466</v>
      </c>
      <c r="J75" s="970">
        <v>315.08282476024414</v>
      </c>
      <c r="K75" s="339" t="s">
        <v>454</v>
      </c>
      <c r="L75" s="5" t="s">
        <v>130</v>
      </c>
      <c r="M75" s="5" t="e">
        <v>#VALUE!</v>
      </c>
      <c r="N75" s="86">
        <v>0</v>
      </c>
      <c r="O75" s="87">
        <v>0</v>
      </c>
      <c r="P75" s="5" t="s">
        <v>130</v>
      </c>
      <c r="S75" s="132">
        <v>1.7448997384481255</v>
      </c>
    </row>
    <row r="76" spans="1:19" ht="12.95" customHeight="1" x14ac:dyDescent="0.15">
      <c r="A76" s="957"/>
      <c r="B76" s="673" t="s">
        <v>522</v>
      </c>
      <c r="C76" s="674" t="s">
        <v>515</v>
      </c>
      <c r="D76" s="613">
        <v>3214</v>
      </c>
      <c r="E76" s="1191">
        <v>2.3985074626865672</v>
      </c>
      <c r="F76" s="613">
        <v>229</v>
      </c>
      <c r="G76" s="977">
        <v>13.555970149253731</v>
      </c>
      <c r="H76" s="978">
        <v>32.461194029850745</v>
      </c>
      <c r="I76" s="966">
        <v>2423.1343283582091</v>
      </c>
      <c r="J76" s="979">
        <v>1229.1044776119402</v>
      </c>
      <c r="K76" s="609" t="s">
        <v>454</v>
      </c>
      <c r="L76" s="5" t="s">
        <v>446</v>
      </c>
      <c r="M76" s="5" t="e">
        <v>#VALUE!</v>
      </c>
      <c r="N76" s="86">
        <v>0</v>
      </c>
      <c r="O76" s="87">
        <v>0</v>
      </c>
      <c r="P76" s="5" t="s">
        <v>527</v>
      </c>
      <c r="S76" s="614">
        <v>6.8276119402985076</v>
      </c>
    </row>
    <row r="77" spans="1:19" ht="12.95" customHeight="1" x14ac:dyDescent="0.15">
      <c r="A77" s="957"/>
      <c r="B77" s="1185" t="s">
        <v>61</v>
      </c>
      <c r="C77" s="1187" t="s">
        <v>218</v>
      </c>
      <c r="D77" s="24">
        <v>8856</v>
      </c>
      <c r="E77" s="1190">
        <v>2.0099863822060828</v>
      </c>
      <c r="F77" s="24">
        <v>511</v>
      </c>
      <c r="G77" s="131">
        <v>10.417612346799819</v>
      </c>
      <c r="H77" s="968">
        <v>19.438719927371764</v>
      </c>
      <c r="I77" s="969">
        <v>595.09759418974124</v>
      </c>
      <c r="J77" s="970">
        <v>257.37630503858378</v>
      </c>
      <c r="K77" s="339" t="s">
        <v>454</v>
      </c>
      <c r="L77" s="5" t="s">
        <v>131</v>
      </c>
      <c r="M77" s="5" t="e">
        <v>#VALUE!</v>
      </c>
      <c r="N77" s="86">
        <v>0</v>
      </c>
      <c r="O77" s="87">
        <v>0</v>
      </c>
      <c r="P77" s="5" t="s">
        <v>131</v>
      </c>
      <c r="S77" s="132">
        <v>2.6638674534725375</v>
      </c>
    </row>
    <row r="78" spans="1:19" ht="12.95" customHeight="1" x14ac:dyDescent="0.15">
      <c r="A78" s="957"/>
      <c r="B78" s="1720" t="s">
        <v>62</v>
      </c>
      <c r="C78" s="607" t="s">
        <v>51</v>
      </c>
      <c r="D78" s="657">
        <v>8417</v>
      </c>
      <c r="E78" s="1795" t="s">
        <v>136</v>
      </c>
      <c r="F78" s="657">
        <v>421</v>
      </c>
      <c r="G78" s="1795" t="s">
        <v>461</v>
      </c>
      <c r="H78" s="1795" t="s">
        <v>136</v>
      </c>
      <c r="I78" s="1795" t="s">
        <v>136</v>
      </c>
      <c r="J78" s="1795" t="s">
        <v>136</v>
      </c>
      <c r="K78" s="1831" t="s">
        <v>136</v>
      </c>
      <c r="L78" s="5" t="s">
        <v>132</v>
      </c>
      <c r="N78" s="86">
        <v>0</v>
      </c>
      <c r="O78" s="87"/>
      <c r="P78" s="5" t="s">
        <v>132</v>
      </c>
      <c r="S78" s="1837" t="s">
        <v>23</v>
      </c>
    </row>
    <row r="79" spans="1:19" ht="12.95" customHeight="1" x14ac:dyDescent="0.15">
      <c r="A79" s="957"/>
      <c r="B79" s="1721"/>
      <c r="C79" s="610" t="s">
        <v>186</v>
      </c>
      <c r="D79" s="1778" t="s">
        <v>567</v>
      </c>
      <c r="E79" s="1796"/>
      <c r="F79" s="1778" t="s">
        <v>567</v>
      </c>
      <c r="G79" s="1796"/>
      <c r="H79" s="1796"/>
      <c r="I79" s="1796"/>
      <c r="J79" s="1796"/>
      <c r="K79" s="1832"/>
      <c r="L79" s="5">
        <v>0</v>
      </c>
      <c r="N79" s="86">
        <v>0</v>
      </c>
      <c r="O79" s="87"/>
      <c r="P79" s="5">
        <v>0</v>
      </c>
      <c r="S79" s="1838"/>
    </row>
    <row r="80" spans="1:19" ht="12.95" customHeight="1" x14ac:dyDescent="0.15">
      <c r="A80" s="957"/>
      <c r="B80" s="1721"/>
      <c r="C80" s="611" t="s">
        <v>219</v>
      </c>
      <c r="D80" s="1779"/>
      <c r="E80" s="1797"/>
      <c r="F80" s="1779"/>
      <c r="G80" s="1797"/>
      <c r="H80" s="1797"/>
      <c r="I80" s="1797"/>
      <c r="J80" s="1797"/>
      <c r="K80" s="1833"/>
      <c r="L80" s="5">
        <v>0</v>
      </c>
      <c r="N80" s="86">
        <v>0</v>
      </c>
      <c r="O80" s="87"/>
      <c r="P80" s="5">
        <v>0</v>
      </c>
      <c r="S80" s="1839"/>
    </row>
    <row r="81" spans="1:19" ht="12.95" customHeight="1" x14ac:dyDescent="0.15">
      <c r="A81" s="957"/>
      <c r="B81" s="1722"/>
      <c r="C81" s="612" t="s">
        <v>215</v>
      </c>
      <c r="D81" s="613">
        <v>8417</v>
      </c>
      <c r="E81" s="1191">
        <v>0.6875048657065006</v>
      </c>
      <c r="F81" s="613">
        <v>421</v>
      </c>
      <c r="G81" s="977">
        <v>4.4061502530167385</v>
      </c>
      <c r="H81" s="978">
        <v>10.473024523160763</v>
      </c>
      <c r="I81" s="980">
        <v>313.58505254963023</v>
      </c>
      <c r="J81" s="979">
        <v>149.16309848189957</v>
      </c>
      <c r="K81" s="609" t="s">
        <v>454</v>
      </c>
      <c r="L81" s="5">
        <v>0</v>
      </c>
      <c r="M81" s="5" t="e">
        <v>#VALUE!</v>
      </c>
      <c r="N81" s="86">
        <v>0</v>
      </c>
      <c r="O81" s="87">
        <v>0</v>
      </c>
      <c r="P81" s="5" t="s">
        <v>133</v>
      </c>
      <c r="S81" s="614">
        <v>1.9275982872713118</v>
      </c>
    </row>
    <row r="82" spans="1:19" ht="12.95" customHeight="1" x14ac:dyDescent="0.15">
      <c r="A82" s="957"/>
      <c r="B82" s="1735" t="s">
        <v>93</v>
      </c>
      <c r="C82" s="615" t="s">
        <v>192</v>
      </c>
      <c r="D82" s="396">
        <v>3802</v>
      </c>
      <c r="E82" s="1793" t="s">
        <v>136</v>
      </c>
      <c r="F82" s="396">
        <v>481</v>
      </c>
      <c r="G82" s="1793" t="s">
        <v>136</v>
      </c>
      <c r="H82" s="1793" t="s">
        <v>136</v>
      </c>
      <c r="I82" s="1793" t="s">
        <v>136</v>
      </c>
      <c r="J82" s="1793" t="s">
        <v>136</v>
      </c>
      <c r="K82" s="1798" t="s">
        <v>136</v>
      </c>
      <c r="L82" s="5" t="s">
        <v>447</v>
      </c>
      <c r="N82" s="86">
        <v>0</v>
      </c>
      <c r="O82" s="87"/>
      <c r="P82" s="5" t="s">
        <v>75</v>
      </c>
      <c r="S82" s="1807" t="s">
        <v>23</v>
      </c>
    </row>
    <row r="83" spans="1:19" ht="12.75" customHeight="1" x14ac:dyDescent="0.15">
      <c r="A83" s="957"/>
      <c r="B83" s="1736"/>
      <c r="C83" s="616" t="s">
        <v>193</v>
      </c>
      <c r="D83" s="981" t="s">
        <v>567</v>
      </c>
      <c r="E83" s="1794"/>
      <c r="F83" s="981" t="s">
        <v>567</v>
      </c>
      <c r="G83" s="1794"/>
      <c r="H83" s="1794"/>
      <c r="I83" s="1794"/>
      <c r="J83" s="1794"/>
      <c r="K83" s="1799"/>
      <c r="L83" s="5">
        <v>0</v>
      </c>
      <c r="N83" s="86">
        <v>0</v>
      </c>
      <c r="O83" s="87"/>
      <c r="S83" s="1809"/>
    </row>
    <row r="84" spans="1:19" ht="12.95" customHeight="1" thickBot="1" x14ac:dyDescent="0.2">
      <c r="A84" s="957"/>
      <c r="B84" s="1737"/>
      <c r="C84" s="617" t="s">
        <v>215</v>
      </c>
      <c r="D84" s="24">
        <v>3802</v>
      </c>
      <c r="E84" s="1190">
        <v>0.36744950227118972</v>
      </c>
      <c r="F84" s="24">
        <v>481</v>
      </c>
      <c r="G84" s="131">
        <v>4.1824683483135212</v>
      </c>
      <c r="H84" s="968">
        <v>6.2676138011017688</v>
      </c>
      <c r="I84" s="969">
        <v>319.22296317773265</v>
      </c>
      <c r="J84" s="970">
        <v>247.80129506137044</v>
      </c>
      <c r="K84" s="339">
        <v>10.347</v>
      </c>
      <c r="L84" s="5">
        <v>0</v>
      </c>
      <c r="N84" s="165">
        <v>0</v>
      </c>
      <c r="O84" s="87">
        <v>0</v>
      </c>
      <c r="P84" s="5" t="s">
        <v>76</v>
      </c>
      <c r="S84" s="132">
        <v>1.8417898907896009</v>
      </c>
    </row>
    <row r="85" spans="1:19" ht="12.95" customHeight="1" thickBot="1" x14ac:dyDescent="0.2">
      <c r="A85" s="957"/>
      <c r="B85" s="1733" t="s">
        <v>524</v>
      </c>
      <c r="C85" s="1734"/>
      <c r="D85" s="613">
        <v>1228340</v>
      </c>
      <c r="E85" s="623">
        <v>0.6640861744599369</v>
      </c>
      <c r="F85" s="613">
        <v>40637</v>
      </c>
      <c r="G85" s="604">
        <v>5.4179602906134328</v>
      </c>
      <c r="H85" s="624">
        <v>4.1098771924230375</v>
      </c>
      <c r="I85" s="980">
        <v>235.91182585676972</v>
      </c>
      <c r="J85" s="979">
        <v>123.21886317464315</v>
      </c>
      <c r="K85" s="609">
        <v>18.502929999999999</v>
      </c>
      <c r="N85" s="168" t="e">
        <v>#REF!</v>
      </c>
      <c r="O85" s="87" t="e">
        <v>#REF!</v>
      </c>
      <c r="S85" s="618">
        <v>1.9699658378429794</v>
      </c>
    </row>
    <row r="86" spans="1:19" ht="12.95" customHeight="1" x14ac:dyDescent="0.15">
      <c r="A86" s="957"/>
      <c r="B86" s="1731" t="s">
        <v>525</v>
      </c>
      <c r="C86" s="1732"/>
      <c r="D86" s="619">
        <v>1535542</v>
      </c>
      <c r="E86" s="1205" t="s">
        <v>1105</v>
      </c>
      <c r="F86" s="619">
        <v>40637</v>
      </c>
      <c r="G86" s="982">
        <v>6.0588717671686139</v>
      </c>
      <c r="H86" s="983">
        <v>4.983733135255588</v>
      </c>
      <c r="I86" s="969">
        <v>278.70349112026469</v>
      </c>
      <c r="J86" s="970">
        <v>139.63454655952461</v>
      </c>
      <c r="K86" s="339">
        <v>13.036091549295774</v>
      </c>
      <c r="N86" s="166"/>
      <c r="O86" s="167"/>
      <c r="S86" s="620">
        <v>2.1658321291106759</v>
      </c>
    </row>
    <row r="87" spans="1:19" ht="12.95" customHeight="1" x14ac:dyDescent="0.15">
      <c r="A87" s="957"/>
      <c r="B87" s="621" t="s">
        <v>31</v>
      </c>
      <c r="C87" s="622" t="s">
        <v>195</v>
      </c>
      <c r="D87" s="613">
        <v>9256</v>
      </c>
      <c r="E87" s="623" t="s">
        <v>232</v>
      </c>
      <c r="F87" s="613">
        <v>314</v>
      </c>
      <c r="G87" s="604" t="s">
        <v>233</v>
      </c>
      <c r="H87" s="624" t="s">
        <v>233</v>
      </c>
      <c r="I87" s="625" t="s">
        <v>233</v>
      </c>
      <c r="J87" s="626" t="s">
        <v>233</v>
      </c>
      <c r="K87" s="627" t="s">
        <v>233</v>
      </c>
      <c r="L87" s="5" t="s">
        <v>134</v>
      </c>
      <c r="N87" s="86"/>
      <c r="O87" s="87"/>
      <c r="P87" s="5" t="s">
        <v>134</v>
      </c>
      <c r="S87" s="604" t="s">
        <v>23</v>
      </c>
    </row>
    <row r="88" spans="1:19" ht="12.95" customHeight="1" thickBot="1" x14ac:dyDescent="0.2">
      <c r="A88" s="957"/>
      <c r="B88" s="565" t="s">
        <v>31</v>
      </c>
      <c r="C88" s="337" t="s">
        <v>187</v>
      </c>
      <c r="D88" s="628">
        <v>0</v>
      </c>
      <c r="E88" s="629" t="s">
        <v>232</v>
      </c>
      <c r="F88" s="628">
        <v>0</v>
      </c>
      <c r="G88" s="630" t="s">
        <v>233</v>
      </c>
      <c r="H88" s="631" t="s">
        <v>233</v>
      </c>
      <c r="I88" s="632" t="s">
        <v>233</v>
      </c>
      <c r="J88" s="633" t="s">
        <v>233</v>
      </c>
      <c r="K88" s="634" t="s">
        <v>233</v>
      </c>
      <c r="L88" s="5" t="s">
        <v>134</v>
      </c>
      <c r="N88" s="86"/>
      <c r="O88" s="87"/>
      <c r="P88" s="5" t="s">
        <v>134</v>
      </c>
      <c r="S88" s="630" t="s">
        <v>23</v>
      </c>
    </row>
    <row r="89" spans="1:19" x14ac:dyDescent="0.15">
      <c r="B89" s="1628"/>
      <c r="C89" s="1628"/>
      <c r="D89" s="1628"/>
      <c r="E89" s="1628"/>
      <c r="F89" s="1628"/>
      <c r="G89" s="1628"/>
      <c r="H89" s="1628"/>
      <c r="I89" s="1628"/>
      <c r="J89" s="1628"/>
      <c r="K89" s="1628"/>
    </row>
    <row r="90" spans="1:19" ht="17.25" customHeight="1" x14ac:dyDescent="0.15">
      <c r="D90" s="5"/>
      <c r="E90" s="7"/>
      <c r="F90" s="5"/>
      <c r="I90" s="5"/>
    </row>
    <row r="91" spans="1:19" x14ac:dyDescent="0.15">
      <c r="D91" s="36"/>
      <c r="F91" s="36"/>
      <c r="G91" s="659"/>
      <c r="H91" s="659"/>
      <c r="I91" s="659"/>
      <c r="J91" s="659"/>
      <c r="K91" s="659"/>
      <c r="S91" s="659"/>
    </row>
    <row r="92" spans="1:19" x14ac:dyDescent="0.15">
      <c r="C92" s="428"/>
      <c r="E92" s="25"/>
      <c r="G92" s="25"/>
      <c r="H92" s="1209"/>
      <c r="J92" s="25"/>
      <c r="K92" s="25"/>
      <c r="S92" s="720"/>
    </row>
    <row r="93" spans="1:19" s="23" customFormat="1" x14ac:dyDescent="0.15">
      <c r="A93" s="5"/>
      <c r="B93" s="1812"/>
      <c r="C93" s="1812"/>
      <c r="D93" s="28"/>
      <c r="E93" s="660"/>
      <c r="F93" s="28"/>
      <c r="G93" s="28"/>
      <c r="H93" s="28"/>
      <c r="I93" s="28"/>
      <c r="J93" s="1207"/>
      <c r="K93" s="28"/>
      <c r="S93" s="28"/>
    </row>
    <row r="94" spans="1:19" x14ac:dyDescent="0.15">
      <c r="J94" s="1208"/>
    </row>
  </sheetData>
  <mergeCells count="130">
    <mergeCell ref="I82:I83"/>
    <mergeCell ref="A1:A2"/>
    <mergeCell ref="S56:S61"/>
    <mergeCell ref="S63:S65"/>
    <mergeCell ref="S67:S68"/>
    <mergeCell ref="S78:S80"/>
    <mergeCell ref="K48:K54"/>
    <mergeCell ref="K43:K46"/>
    <mergeCell ref="J39:J41"/>
    <mergeCell ref="I14:I19"/>
    <mergeCell ref="J14:J19"/>
    <mergeCell ref="J28:J30"/>
    <mergeCell ref="E4:E12"/>
    <mergeCell ref="G4:G12"/>
    <mergeCell ref="G2:I2"/>
    <mergeCell ref="J35:J37"/>
    <mergeCell ref="I56:I61"/>
    <mergeCell ref="K4:K12"/>
    <mergeCell ref="K28:K30"/>
    <mergeCell ref="G35:G37"/>
    <mergeCell ref="J78:J80"/>
    <mergeCell ref="G39:G41"/>
    <mergeCell ref="H39:H41"/>
    <mergeCell ref="H35:H37"/>
    <mergeCell ref="K14:K19"/>
    <mergeCell ref="K21:K24"/>
    <mergeCell ref="I78:I80"/>
    <mergeCell ref="I63:I65"/>
    <mergeCell ref="K78:K80"/>
    <mergeCell ref="J63:J65"/>
    <mergeCell ref="I67:I68"/>
    <mergeCell ref="K63:K65"/>
    <mergeCell ref="J56:J61"/>
    <mergeCell ref="K56:K61"/>
    <mergeCell ref="K67:K68"/>
    <mergeCell ref="I35:I37"/>
    <mergeCell ref="S82:S83"/>
    <mergeCell ref="S4:S12"/>
    <mergeCell ref="S14:S19"/>
    <mergeCell ref="S21:S24"/>
    <mergeCell ref="S28:S30"/>
    <mergeCell ref="S35:S37"/>
    <mergeCell ref="S39:S41"/>
    <mergeCell ref="S43:S46"/>
    <mergeCell ref="S48:S54"/>
    <mergeCell ref="I48:I54"/>
    <mergeCell ref="J48:J54"/>
    <mergeCell ref="I43:I46"/>
    <mergeCell ref="J4:J12"/>
    <mergeCell ref="I21:I24"/>
    <mergeCell ref="G14:G19"/>
    <mergeCell ref="G28:G30"/>
    <mergeCell ref="H28:H30"/>
    <mergeCell ref="H21:H24"/>
    <mergeCell ref="G21:G24"/>
    <mergeCell ref="J21:J24"/>
    <mergeCell ref="I28:I30"/>
    <mergeCell ref="H4:H12"/>
    <mergeCell ref="I4:I12"/>
    <mergeCell ref="H14:H19"/>
    <mergeCell ref="J43:J46"/>
    <mergeCell ref="I39:I41"/>
    <mergeCell ref="H43:H46"/>
    <mergeCell ref="J82:J83"/>
    <mergeCell ref="E78:E80"/>
    <mergeCell ref="G63:G65"/>
    <mergeCell ref="B93:C93"/>
    <mergeCell ref="B1:B2"/>
    <mergeCell ref="C1:C2"/>
    <mergeCell ref="B4:B13"/>
    <mergeCell ref="B14:B20"/>
    <mergeCell ref="B21:B25"/>
    <mergeCell ref="B28:B31"/>
    <mergeCell ref="B89:K89"/>
    <mergeCell ref="E35:E37"/>
    <mergeCell ref="K1:K2"/>
    <mergeCell ref="B86:C86"/>
    <mergeCell ref="B85:C85"/>
    <mergeCell ref="B35:B38"/>
    <mergeCell ref="B43:B47"/>
    <mergeCell ref="B48:B55"/>
    <mergeCell ref="B56:B62"/>
    <mergeCell ref="B63:B66"/>
    <mergeCell ref="E14:E19"/>
    <mergeCell ref="D1:F1"/>
    <mergeCell ref="H48:H54"/>
    <mergeCell ref="G48:G54"/>
    <mergeCell ref="B39:B42"/>
    <mergeCell ref="E67:E68"/>
    <mergeCell ref="G78:G80"/>
    <mergeCell ref="K82:K83"/>
    <mergeCell ref="K35:K37"/>
    <mergeCell ref="K39:K41"/>
    <mergeCell ref="B67:B69"/>
    <mergeCell ref="B78:B81"/>
    <mergeCell ref="B82:B84"/>
    <mergeCell ref="H78:H80"/>
    <mergeCell ref="E63:E65"/>
    <mergeCell ref="E56:E61"/>
    <mergeCell ref="G56:G61"/>
    <mergeCell ref="H63:H65"/>
    <mergeCell ref="E43:E46"/>
    <mergeCell ref="G43:G46"/>
    <mergeCell ref="E82:E83"/>
    <mergeCell ref="G82:G83"/>
    <mergeCell ref="H56:H61"/>
    <mergeCell ref="H82:H83"/>
    <mergeCell ref="H67:H68"/>
    <mergeCell ref="J67:J68"/>
    <mergeCell ref="G67:G68"/>
    <mergeCell ref="D15:D19"/>
    <mergeCell ref="F15:F19"/>
    <mergeCell ref="D22:D24"/>
    <mergeCell ref="F22:F24"/>
    <mergeCell ref="D79:D80"/>
    <mergeCell ref="F79:F80"/>
    <mergeCell ref="D64:D65"/>
    <mergeCell ref="F64:F65"/>
    <mergeCell ref="F57:F61"/>
    <mergeCell ref="D57:D61"/>
    <mergeCell ref="D44:D46"/>
    <mergeCell ref="F44:F46"/>
    <mergeCell ref="F29:F30"/>
    <mergeCell ref="D29:D30"/>
    <mergeCell ref="D36:D37"/>
    <mergeCell ref="F36:F37"/>
    <mergeCell ref="E21:E24"/>
    <mergeCell ref="E28:E30"/>
    <mergeCell ref="E39:E41"/>
    <mergeCell ref="E48:E54"/>
  </mergeCells>
  <phoneticPr fontId="2"/>
  <printOptions horizontalCentered="1" verticalCentered="1"/>
  <pageMargins left="0.23622047244094491" right="0.23622047244094491" top="0.74803149606299213" bottom="0.74803149606299213" header="0.19685039370078741" footer="0"/>
  <pageSetup paperSize="9" scale="70" orientation="portrait" r:id="rId1"/>
  <headerFooter alignWithMargins="0">
    <oddHeader>&amp;C&amp;"ＭＳ Ｐゴシック,太字"&amp;16&amp;A&amp;R&amp;9
公共図書館調査（２０２４年度）</oddHeader>
    <oddFooter>&amp;C--7--</oddFooter>
  </headerFooter>
  <rowBreaks count="1" manualBreakCount="1"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表紙</vt:lpstr>
      <vt:lpstr>所 在 地</vt:lpstr>
      <vt:lpstr>運　　営</vt:lpstr>
      <vt:lpstr>運　　 営</vt:lpstr>
      <vt:lpstr>施設・職員</vt:lpstr>
      <vt:lpstr>経費・資料(1)</vt:lpstr>
      <vt:lpstr>資料(2)</vt:lpstr>
      <vt:lpstr>奉仕状況(1)</vt:lpstr>
      <vt:lpstr>奉仕状況(2)</vt:lpstr>
      <vt:lpstr>県立図書ボツ</vt:lpstr>
      <vt:lpstr>'運　　 営'!Print_Area</vt:lpstr>
      <vt:lpstr>'運　　営'!Print_Area</vt:lpstr>
      <vt:lpstr>'経費・資料(1)'!Print_Area</vt:lpstr>
      <vt:lpstr>施設・職員!Print_Area</vt:lpstr>
      <vt:lpstr>'資料(2)'!Print_Area</vt:lpstr>
      <vt:lpstr>'所 在 地'!Print_Area</vt:lpstr>
      <vt:lpstr>表紙!Print_Area</vt:lpstr>
      <vt:lpstr>'奉仕状況(1)'!Print_Area</vt:lpstr>
      <vt:lpstr>'奉仕状況(2)'!Print_Area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行政054</dc:creator>
  <cp:lastModifiedBy>前田　俊寛</cp:lastModifiedBy>
  <cp:lastPrinted>2024-09-28T07:57:19Z</cp:lastPrinted>
  <dcterms:created xsi:type="dcterms:W3CDTF">1998-06-09T06:47:59Z</dcterms:created>
  <dcterms:modified xsi:type="dcterms:W3CDTF">2024-10-01T01:38:40Z</dcterms:modified>
</cp:coreProperties>
</file>